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:\Articles\August 2019\"/>
    </mc:Choice>
  </mc:AlternateContent>
  <xr:revisionPtr revIDLastSave="0" documentId="8_{797ECB66-72B8-43BF-90F1-D69AB4E9D6B7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Elutriates" sheetId="1" r:id="rId1"/>
    <sheet name="Sediment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9" i="2" l="1"/>
  <c r="J9" i="2"/>
  <c r="G49" i="1" l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B13" i="1"/>
  <c r="B11" i="1"/>
  <c r="B15" i="1" l="1"/>
  <c r="B14" i="1"/>
  <c r="B12" i="1"/>
  <c r="H33" i="1" s="1"/>
  <c r="J20" i="1" l="1"/>
  <c r="H49" i="1"/>
  <c r="J15" i="1"/>
  <c r="J16" i="1"/>
  <c r="J21" i="1"/>
  <c r="H42" i="1"/>
  <c r="J18" i="1"/>
  <c r="J22" i="1"/>
  <c r="H40" i="1"/>
  <c r="J10" i="1"/>
  <c r="H39" i="1"/>
  <c r="J9" i="1"/>
  <c r="H47" i="1"/>
  <c r="H46" i="1"/>
  <c r="J19" i="1"/>
  <c r="J6" i="1"/>
  <c r="H37" i="1"/>
  <c r="H45" i="1"/>
  <c r="J14" i="1"/>
  <c r="J7" i="1"/>
  <c r="H35" i="1"/>
  <c r="I37" i="1" s="1"/>
  <c r="J8" i="1"/>
  <c r="H38" i="1"/>
  <c r="H36" i="1"/>
  <c r="H34" i="1"/>
  <c r="J34" i="1" s="1"/>
  <c r="J17" i="1"/>
  <c r="H44" i="1"/>
  <c r="J11" i="1"/>
  <c r="H43" i="1"/>
  <c r="J12" i="1"/>
  <c r="H48" i="1"/>
  <c r="B16" i="1"/>
  <c r="H41" i="1"/>
  <c r="J13" i="1"/>
  <c r="J5" i="1"/>
  <c r="I34" i="1" l="1"/>
  <c r="I40" i="1"/>
  <c r="J40" i="1"/>
  <c r="J43" i="1"/>
  <c r="J37" i="1"/>
  <c r="I50" i="1"/>
  <c r="K26" i="1"/>
  <c r="K17" i="1" s="1"/>
  <c r="I49" i="1"/>
  <c r="J46" i="1"/>
  <c r="J49" i="1"/>
  <c r="I46" i="1"/>
  <c r="I43" i="1"/>
  <c r="K33" i="1"/>
  <c r="K5" i="1" l="1"/>
  <c r="K42" i="1"/>
  <c r="K32" i="1"/>
  <c r="K41" i="1"/>
  <c r="K40" i="1"/>
  <c r="K45" i="1"/>
  <c r="K47" i="1"/>
  <c r="K35" i="1"/>
  <c r="K14" i="1"/>
  <c r="K34" i="1"/>
  <c r="K46" i="1"/>
  <c r="K11" i="1"/>
  <c r="K43" i="1"/>
  <c r="K49" i="1"/>
  <c r="K12" i="1"/>
  <c r="K37" i="1"/>
  <c r="K39" i="1"/>
  <c r="K9" i="1"/>
  <c r="K6" i="1"/>
  <c r="K44" i="1"/>
  <c r="K38" i="1"/>
  <c r="K48" i="1"/>
  <c r="K18" i="1"/>
  <c r="K36" i="1"/>
  <c r="K20" i="1"/>
  <c r="K21" i="1"/>
  <c r="K10" i="1"/>
  <c r="K13" i="1"/>
  <c r="L13" i="1" s="1"/>
  <c r="K15" i="1"/>
  <c r="K16" i="1"/>
  <c r="K7" i="1"/>
  <c r="M7" i="1" s="1"/>
  <c r="K19" i="1"/>
  <c r="K8" i="1"/>
  <c r="K22" i="1"/>
  <c r="L22" i="1" l="1"/>
  <c r="M13" i="1"/>
  <c r="M22" i="1"/>
  <c r="L19" i="1"/>
  <c r="L7" i="1"/>
  <c r="L10" i="1"/>
  <c r="M16" i="1"/>
  <c r="M19" i="1"/>
  <c r="M10" i="1"/>
  <c r="L16" i="1"/>
</calcChain>
</file>

<file path=xl/sharedStrings.xml><?xml version="1.0" encoding="utf-8"?>
<sst xmlns="http://schemas.openxmlformats.org/spreadsheetml/2006/main" count="222" uniqueCount="67">
  <si>
    <t>Normalization</t>
  </si>
  <si>
    <t>Offspring</t>
  </si>
  <si>
    <t>Treatment</t>
  </si>
  <si>
    <t>pH</t>
  </si>
  <si>
    <t>Redox Abs (mV)</t>
  </si>
  <si>
    <t>Conc</t>
  </si>
  <si>
    <t xml:space="preserve">Total </t>
  </si>
  <si>
    <t>Nauplii final</t>
  </si>
  <si>
    <t>Copepodite final</t>
  </si>
  <si>
    <t>% Copepodites</t>
  </si>
  <si>
    <t>% Control</t>
  </si>
  <si>
    <t>Mean</t>
  </si>
  <si>
    <t>S.D.</t>
  </si>
  <si>
    <t>Rep 1</t>
  </si>
  <si>
    <t>Control</t>
  </si>
  <si>
    <t>Rep 2</t>
  </si>
  <si>
    <t>Rep 3</t>
  </si>
  <si>
    <t>Old T est</t>
  </si>
  <si>
    <t>Rep 4</t>
  </si>
  <si>
    <t>Rep 5</t>
  </si>
  <si>
    <t>MEAN</t>
  </si>
  <si>
    <t>Old T Riverbed</t>
  </si>
  <si>
    <t>MEAN - Rounded</t>
  </si>
  <si>
    <t>SD</t>
  </si>
  <si>
    <t>HIGH LIMIT</t>
  </si>
  <si>
    <t>Hum Estuary</t>
  </si>
  <si>
    <t>LOWLIMIT</t>
  </si>
  <si>
    <t>PASS / FAIL</t>
  </si>
  <si>
    <t>(Pass / Fail + - 2 SD)</t>
  </si>
  <si>
    <t>Hum Drain</t>
  </si>
  <si>
    <t>Waitangi Estuary</t>
  </si>
  <si>
    <t>Average Control</t>
  </si>
  <si>
    <t>Total initial</t>
  </si>
  <si>
    <t>Total F Alive</t>
  </si>
  <si>
    <t>Total mortality Final</t>
  </si>
  <si>
    <t>% Alive</t>
  </si>
  <si>
    <t>waitangi Estuary</t>
  </si>
  <si>
    <t>Ave Cont</t>
  </si>
  <si>
    <t>ELUTRIATES FROM ALL SAMPLED SITES IN AHURIRI ESTUARY, TRIBUTARIES AND WAITANGI ESTUARY</t>
  </si>
  <si>
    <t>-</t>
  </si>
  <si>
    <t>Total adult i</t>
  </si>
  <si>
    <t>Adult surv</t>
  </si>
  <si>
    <t>Wai</t>
  </si>
  <si>
    <t>PASS</t>
  </si>
  <si>
    <t xml:space="preserve">Average Control % Survival </t>
  </si>
  <si>
    <t>ADULT SURVIVAL</t>
  </si>
  <si>
    <t>Adult survival</t>
  </si>
  <si>
    <t>Total Adult final</t>
  </si>
  <si>
    <t>% Adult surv</t>
  </si>
  <si>
    <t>Cont</t>
  </si>
  <si>
    <t>Potential offspring</t>
  </si>
  <si>
    <t xml:space="preserve">POTENTIAL OFFSPRING </t>
  </si>
  <si>
    <t>Date: 3 Aug - 24 Oct</t>
  </si>
  <si>
    <t>SPECIES: Quinquelaophonte sp</t>
  </si>
  <si>
    <t>Gravid</t>
  </si>
  <si>
    <t>Potential</t>
  </si>
  <si>
    <t>%Offspring</t>
  </si>
  <si>
    <t>Hum Dr</t>
  </si>
  <si>
    <t>Hum Est</t>
  </si>
  <si>
    <t>OT River</t>
  </si>
  <si>
    <t>OT Est</t>
  </si>
  <si>
    <t>Average control</t>
  </si>
  <si>
    <t>OFFSPRING SUCCESS</t>
  </si>
  <si>
    <t>Offspring success</t>
  </si>
  <si>
    <t>Date</t>
  </si>
  <si>
    <t>Survival test (Normalized to % control)</t>
  </si>
  <si>
    <t>Larval Development Ratio Test (Normalized to % control)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</si>
</sst>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</font>
    <font>
      <sz val="11"/>
      <color rgb="FFFF0000"/>
      <name val="Calibri"/>
      <family val="2"/>
    </font>
    <font>
      <b/>
      <sz val="11"/>
      <color rgb="FF3F3F76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6">
    <xf numFmtId="0" fontId="0" fillId="0" borderId="0" xfId="0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 applyAlignment="1"/>
    <xf numFmtId="0" fontId="7" fillId="0" borderId="0" xfId="0" applyFont="1" applyFill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0" xfId="0" applyFont="1" applyFill="1" applyBorder="1" applyAlignment="1"/>
    <xf numFmtId="0" fontId="1" fillId="0" borderId="0" xfId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3" fillId="0" borderId="0" xfId="0" applyFont="1" applyFill="1" applyBorder="1" applyAlignment="1"/>
    <xf numFmtId="0" fontId="2" fillId="0" borderId="0" xfId="0" applyFont="1"/>
    <xf numFmtId="14" fontId="0" fillId="0" borderId="0" xfId="0" applyNumberFormat="1" applyFill="1"/>
    <xf numFmtId="0" fontId="0" fillId="0" borderId="0" xfId="0" applyFill="1"/>
    <xf numFmtId="0" fontId="4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0" xfId="0" applyFill="1" applyBorder="1"/>
    <xf numFmtId="0" fontId="8" fillId="0" borderId="0" xfId="1" applyFont="1" applyFill="1" applyBorder="1" applyAlignment="1"/>
    <xf numFmtId="0" fontId="8" fillId="0" borderId="0" xfId="1" applyFont="1" applyFill="1" applyBorder="1" applyAlignment="1">
      <alignment horizontal="center"/>
    </xf>
    <xf numFmtId="14" fontId="8" fillId="0" borderId="0" xfId="1" applyNumberFormat="1" applyFont="1" applyFill="1" applyBorder="1" applyAlignment="1"/>
    <xf numFmtId="0" fontId="2" fillId="0" borderId="0" xfId="0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0" borderId="0" xfId="1" applyFont="1" applyFill="1" applyBorder="1" applyAlignment="1"/>
    <xf numFmtId="0" fontId="11" fillId="0" borderId="0" xfId="0" applyFont="1" applyFill="1" applyBorder="1" applyAlignment="1"/>
    <xf numFmtId="0" fontId="5" fillId="0" borderId="0" xfId="0" applyFont="1" applyBorder="1" applyAlignment="1"/>
    <xf numFmtId="0" fontId="5" fillId="0" borderId="0" xfId="0" applyFont="1" applyBorder="1" applyAlignment="1">
      <alignment horizontal="left"/>
    </xf>
    <xf numFmtId="49" fontId="11" fillId="0" borderId="0" xfId="0" applyNumberFormat="1" applyFont="1" applyFill="1" applyBorder="1" applyAlignment="1">
      <alignment horizontal="center"/>
    </xf>
    <xf numFmtId="0" fontId="0" fillId="0" borderId="0" xfId="0" applyFont="1" applyBorder="1"/>
    <xf numFmtId="0" fontId="5" fillId="0" borderId="0" xfId="0" applyFont="1" applyFill="1" applyBorder="1" applyAlignment="1">
      <alignment horizontal="left"/>
    </xf>
    <xf numFmtId="14" fontId="10" fillId="0" borderId="0" xfId="1" applyNumberFormat="1" applyFont="1" applyFill="1" applyBorder="1" applyAlignment="1"/>
    <xf numFmtId="0" fontId="2" fillId="0" borderId="0" xfId="0" applyFont="1" applyBorder="1" applyAlignment="1"/>
    <xf numFmtId="0" fontId="11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2" fillId="0" borderId="0" xfId="0" applyNumberFormat="1" applyFont="1" applyFill="1"/>
    <xf numFmtId="164" fontId="5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"/>
  <sheetViews>
    <sheetView tabSelected="1" workbookViewId="0"/>
  </sheetViews>
  <sheetFormatPr defaultRowHeight="15" x14ac:dyDescent="0.25"/>
  <cols>
    <col min="2" max="2" width="11" customWidth="1"/>
    <col min="3" max="4" width="11.85546875" style="35" customWidth="1"/>
    <col min="5" max="5" width="13.5703125" style="14" customWidth="1"/>
    <col min="6" max="6" width="12.28515625" style="14" customWidth="1"/>
    <col min="7" max="7" width="9.140625" style="14"/>
    <col min="8" max="8" width="13.28515625" style="14" customWidth="1"/>
    <col min="9" max="9" width="15.5703125" style="14" customWidth="1"/>
    <col min="10" max="10" width="14.28515625" style="14" customWidth="1"/>
    <col min="11" max="11" width="11.7109375" style="14" customWidth="1"/>
    <col min="12" max="12" width="10.7109375" style="14" bestFit="1" customWidth="1"/>
    <col min="13" max="14" width="9.140625" style="14"/>
  </cols>
  <sheetData>
    <row r="1" spans="1:15" s="27" customFormat="1" x14ac:dyDescent="0.25">
      <c r="A1" s="24" t="s">
        <v>38</v>
      </c>
      <c r="B1" s="25"/>
      <c r="C1" s="30"/>
      <c r="D1" s="30"/>
      <c r="E1" s="25"/>
      <c r="F1" s="25"/>
      <c r="G1" s="24"/>
      <c r="H1" s="25"/>
      <c r="I1" s="25"/>
      <c r="J1" s="25"/>
      <c r="K1" s="24"/>
      <c r="L1" s="26">
        <v>42998</v>
      </c>
      <c r="M1" s="24"/>
      <c r="N1" s="24"/>
    </row>
    <row r="2" spans="1:15" s="18" customFormat="1" ht="15.75" x14ac:dyDescent="0.25">
      <c r="A2" s="31" t="s">
        <v>66</v>
      </c>
      <c r="B2" s="39"/>
      <c r="C2" s="31"/>
      <c r="D2" s="31"/>
      <c r="E2" s="39"/>
      <c r="F2" s="20"/>
      <c r="G2" s="15"/>
      <c r="H2" s="20"/>
      <c r="I2" s="20"/>
      <c r="J2" s="20"/>
      <c r="K2" s="15"/>
      <c r="L2" s="15" t="s">
        <v>0</v>
      </c>
      <c r="M2" s="15"/>
      <c r="N2" s="15"/>
      <c r="O2" s="23"/>
    </row>
    <row r="3" spans="1:15" s="18" customFormat="1" ht="15.75" x14ac:dyDescent="0.25">
      <c r="A3" s="15"/>
      <c r="B3" s="20"/>
      <c r="C3" s="31"/>
      <c r="D3" s="31"/>
      <c r="E3" s="20"/>
      <c r="F3" s="20"/>
      <c r="G3" s="15"/>
      <c r="H3" s="20"/>
      <c r="I3" s="20"/>
      <c r="J3" s="20"/>
      <c r="K3" s="15"/>
      <c r="L3" s="15"/>
      <c r="M3" s="15"/>
      <c r="N3" s="15"/>
      <c r="O3" s="23"/>
    </row>
    <row r="4" spans="1:15" x14ac:dyDescent="0.25">
      <c r="A4" s="38" t="s">
        <v>1</v>
      </c>
      <c r="B4" s="40"/>
      <c r="C4" s="8" t="s">
        <v>2</v>
      </c>
      <c r="D4" s="8" t="s">
        <v>64</v>
      </c>
      <c r="E4" s="9" t="s">
        <v>3</v>
      </c>
      <c r="F4" s="9" t="s">
        <v>4</v>
      </c>
      <c r="G4" s="9" t="s">
        <v>6</v>
      </c>
      <c r="H4" s="9" t="s">
        <v>7</v>
      </c>
      <c r="I4" s="9" t="s">
        <v>8</v>
      </c>
      <c r="J4" s="8" t="s">
        <v>9</v>
      </c>
      <c r="K4" s="8" t="s">
        <v>10</v>
      </c>
      <c r="L4" s="8" t="s">
        <v>11</v>
      </c>
      <c r="M4" s="8" t="s">
        <v>12</v>
      </c>
    </row>
    <row r="5" spans="1:15" x14ac:dyDescent="0.25">
      <c r="A5" s="6"/>
      <c r="B5" s="4"/>
      <c r="C5" s="32" t="s">
        <v>14</v>
      </c>
      <c r="D5" s="37">
        <v>42998</v>
      </c>
      <c r="E5" s="9">
        <v>8.02</v>
      </c>
      <c r="F5" s="9" t="s">
        <v>39</v>
      </c>
      <c r="G5" s="4">
        <v>116</v>
      </c>
      <c r="H5" s="4">
        <v>41</v>
      </c>
      <c r="I5" s="4">
        <v>71</v>
      </c>
      <c r="J5" s="6">
        <f t="shared" ref="J5:J22" si="0">I5/($B$12)*100</f>
        <v>60.683760683760681</v>
      </c>
      <c r="K5" s="6">
        <f t="shared" ref="K5:K22" si="1">J5/$K$26*100</f>
        <v>92.810457516339866</v>
      </c>
      <c r="L5" s="6"/>
      <c r="M5" s="6"/>
    </row>
    <row r="6" spans="1:15" x14ac:dyDescent="0.25">
      <c r="A6" s="6" t="s">
        <v>13</v>
      </c>
      <c r="B6" s="4">
        <v>116</v>
      </c>
      <c r="C6" s="33" t="s">
        <v>14</v>
      </c>
      <c r="D6" s="37">
        <v>42998</v>
      </c>
      <c r="E6" s="3">
        <v>8.02</v>
      </c>
      <c r="F6" s="3" t="s">
        <v>39</v>
      </c>
      <c r="G6" s="4">
        <v>118</v>
      </c>
      <c r="H6" s="5">
        <v>51</v>
      </c>
      <c r="I6" s="5">
        <v>67</v>
      </c>
      <c r="J6" s="6">
        <f t="shared" si="0"/>
        <v>57.26495726495726</v>
      </c>
      <c r="K6" s="6">
        <f t="shared" si="1"/>
        <v>87.581699346405216</v>
      </c>
      <c r="L6" s="6"/>
      <c r="M6" s="6"/>
    </row>
    <row r="7" spans="1:15" x14ac:dyDescent="0.25">
      <c r="A7" s="6" t="s">
        <v>15</v>
      </c>
      <c r="B7" s="4">
        <v>118</v>
      </c>
      <c r="C7" s="33" t="s">
        <v>14</v>
      </c>
      <c r="D7" s="37">
        <v>42998</v>
      </c>
      <c r="E7" s="3">
        <v>8.02</v>
      </c>
      <c r="F7" s="3" t="s">
        <v>39</v>
      </c>
      <c r="G7" s="4">
        <v>122</v>
      </c>
      <c r="H7" s="5">
        <v>36</v>
      </c>
      <c r="I7" s="5">
        <v>86</v>
      </c>
      <c r="J7" s="6">
        <f t="shared" si="0"/>
        <v>73.504273504273513</v>
      </c>
      <c r="K7" s="6">
        <f t="shared" si="1"/>
        <v>112.41830065359477</v>
      </c>
      <c r="L7" s="6">
        <f>AVERAGE(K5:K7)</f>
        <v>97.603485838779946</v>
      </c>
      <c r="M7" s="6">
        <f>STDEV(K5:K7)</f>
        <v>13.093663791997054</v>
      </c>
    </row>
    <row r="8" spans="1:15" x14ac:dyDescent="0.25">
      <c r="A8" s="6" t="s">
        <v>16</v>
      </c>
      <c r="B8" s="4">
        <v>122</v>
      </c>
      <c r="C8" s="33" t="s">
        <v>17</v>
      </c>
      <c r="D8" s="37">
        <v>42998</v>
      </c>
      <c r="E8" s="3">
        <v>8.02</v>
      </c>
      <c r="F8" s="3">
        <v>246</v>
      </c>
      <c r="G8" s="4">
        <v>73</v>
      </c>
      <c r="H8" s="4">
        <v>12</v>
      </c>
      <c r="I8" s="5">
        <v>61</v>
      </c>
      <c r="J8" s="6">
        <f t="shared" si="0"/>
        <v>52.136752136752143</v>
      </c>
      <c r="K8" s="6">
        <f t="shared" si="1"/>
        <v>79.738562091503269</v>
      </c>
      <c r="L8" s="6"/>
      <c r="M8" s="6"/>
    </row>
    <row r="9" spans="1:15" x14ac:dyDescent="0.25">
      <c r="A9" s="6" t="s">
        <v>18</v>
      </c>
      <c r="B9" s="4"/>
      <c r="C9" s="33" t="s">
        <v>17</v>
      </c>
      <c r="D9" s="37">
        <v>42998</v>
      </c>
      <c r="E9" s="3">
        <v>8.02</v>
      </c>
      <c r="F9" s="3">
        <v>246</v>
      </c>
      <c r="G9" s="4">
        <v>74</v>
      </c>
      <c r="H9" s="4">
        <v>23</v>
      </c>
      <c r="I9" s="5">
        <v>51</v>
      </c>
      <c r="J9" s="6">
        <f t="shared" si="0"/>
        <v>43.589743589743591</v>
      </c>
      <c r="K9" s="6">
        <f t="shared" si="1"/>
        <v>66.666666666666657</v>
      </c>
      <c r="L9" s="6"/>
      <c r="M9" s="6"/>
    </row>
    <row r="10" spans="1:15" x14ac:dyDescent="0.25">
      <c r="A10" s="6" t="s">
        <v>19</v>
      </c>
      <c r="B10" s="4"/>
      <c r="C10" s="33" t="s">
        <v>17</v>
      </c>
      <c r="D10" s="37">
        <v>42998</v>
      </c>
      <c r="E10" s="3">
        <v>8.02</v>
      </c>
      <c r="F10" s="3">
        <v>246</v>
      </c>
      <c r="G10" s="4">
        <v>96</v>
      </c>
      <c r="H10" s="5">
        <v>32</v>
      </c>
      <c r="I10" s="5">
        <v>64</v>
      </c>
      <c r="J10" s="6">
        <f t="shared" si="0"/>
        <v>54.700854700854705</v>
      </c>
      <c r="K10" s="6">
        <f t="shared" si="1"/>
        <v>83.66013071895425</v>
      </c>
      <c r="L10" s="6">
        <f>AVERAGE(K8:K10)</f>
        <v>76.688453159041387</v>
      </c>
      <c r="M10" s="6">
        <f>STDEV(K8:K10)</f>
        <v>8.8978552752340523</v>
      </c>
    </row>
    <row r="11" spans="1:15" x14ac:dyDescent="0.25">
      <c r="A11" s="6" t="s">
        <v>20</v>
      </c>
      <c r="B11" s="4">
        <f>AVERAGE(B6:B7)</f>
        <v>117</v>
      </c>
      <c r="C11" s="33" t="s">
        <v>21</v>
      </c>
      <c r="D11" s="37">
        <v>42998</v>
      </c>
      <c r="E11" s="3">
        <v>8.02</v>
      </c>
      <c r="F11" s="3">
        <v>253.6</v>
      </c>
      <c r="G11" s="4">
        <v>64</v>
      </c>
      <c r="H11" s="5">
        <v>40</v>
      </c>
      <c r="I11" s="5">
        <v>24</v>
      </c>
      <c r="J11" s="6">
        <f t="shared" si="0"/>
        <v>20.512820512820511</v>
      </c>
      <c r="K11" s="6">
        <f t="shared" si="1"/>
        <v>31.372549019607838</v>
      </c>
      <c r="L11" s="6"/>
      <c r="M11" s="6"/>
    </row>
    <row r="12" spans="1:15" x14ac:dyDescent="0.25">
      <c r="A12" s="6" t="s">
        <v>22</v>
      </c>
      <c r="B12" s="4">
        <f>ROUND(B11,0)</f>
        <v>117</v>
      </c>
      <c r="C12" s="33" t="s">
        <v>21</v>
      </c>
      <c r="D12" s="37">
        <v>42998</v>
      </c>
      <c r="E12" s="3">
        <v>8.02</v>
      </c>
      <c r="F12" s="3">
        <v>253.6</v>
      </c>
      <c r="G12" s="4">
        <v>81</v>
      </c>
      <c r="H12" s="5">
        <v>49</v>
      </c>
      <c r="I12" s="5">
        <v>32</v>
      </c>
      <c r="J12" s="6">
        <f t="shared" si="0"/>
        <v>27.350427350427353</v>
      </c>
      <c r="K12" s="6">
        <f t="shared" si="1"/>
        <v>41.830065359477125</v>
      </c>
      <c r="L12" s="6"/>
      <c r="M12" s="6"/>
    </row>
    <row r="13" spans="1:15" x14ac:dyDescent="0.25">
      <c r="A13" s="1" t="s">
        <v>23</v>
      </c>
      <c r="B13" s="2">
        <f>STDEV(B6:B7)</f>
        <v>1.4142135623730951</v>
      </c>
      <c r="C13" s="33" t="s">
        <v>21</v>
      </c>
      <c r="D13" s="37">
        <v>42998</v>
      </c>
      <c r="E13" s="3">
        <v>8.02</v>
      </c>
      <c r="F13" s="3">
        <v>253.6</v>
      </c>
      <c r="G13" s="4">
        <v>68</v>
      </c>
      <c r="H13" s="5">
        <v>45</v>
      </c>
      <c r="I13" s="5">
        <v>23</v>
      </c>
      <c r="J13" s="6">
        <f t="shared" si="0"/>
        <v>19.658119658119659</v>
      </c>
      <c r="K13" s="6">
        <f t="shared" si="1"/>
        <v>30.065359477124183</v>
      </c>
      <c r="L13" s="6">
        <f>AVERAGE(K11:K13)</f>
        <v>34.42265795206972</v>
      </c>
      <c r="M13" s="6">
        <f>STDEV(K11:K13)</f>
        <v>6.4482128919166435</v>
      </c>
    </row>
    <row r="14" spans="1:15" x14ac:dyDescent="0.25">
      <c r="A14" s="1" t="s">
        <v>24</v>
      </c>
      <c r="B14" s="2">
        <f>ROUND((B11+(2*B13)),0)</f>
        <v>120</v>
      </c>
      <c r="C14" s="33" t="s">
        <v>25</v>
      </c>
      <c r="D14" s="37">
        <v>42998</v>
      </c>
      <c r="E14" s="3">
        <v>8.02</v>
      </c>
      <c r="F14" s="3">
        <v>252.1</v>
      </c>
      <c r="G14" s="4">
        <v>91</v>
      </c>
      <c r="H14" s="5">
        <v>38</v>
      </c>
      <c r="I14" s="5">
        <v>53</v>
      </c>
      <c r="J14" s="6">
        <f t="shared" si="0"/>
        <v>45.299145299145302</v>
      </c>
      <c r="K14" s="6">
        <f t="shared" si="1"/>
        <v>69.281045751633982</v>
      </c>
      <c r="L14" s="6"/>
      <c r="M14" s="6"/>
    </row>
    <row r="15" spans="1:15" x14ac:dyDescent="0.25">
      <c r="A15" s="1" t="s">
        <v>26</v>
      </c>
      <c r="B15" s="2">
        <f>ROUND((B11-(2*B13)),0)</f>
        <v>114</v>
      </c>
      <c r="C15" s="33" t="s">
        <v>25</v>
      </c>
      <c r="D15" s="37">
        <v>42998</v>
      </c>
      <c r="E15" s="3">
        <v>8.02</v>
      </c>
      <c r="F15" s="3">
        <v>252.1</v>
      </c>
      <c r="G15" s="4">
        <v>76</v>
      </c>
      <c r="H15" s="5">
        <v>36</v>
      </c>
      <c r="I15" s="5">
        <v>40</v>
      </c>
      <c r="J15" s="6">
        <f t="shared" si="0"/>
        <v>34.188034188034187</v>
      </c>
      <c r="K15" s="6">
        <f t="shared" si="1"/>
        <v>52.287581699346397</v>
      </c>
      <c r="L15" s="6"/>
      <c r="M15" s="6"/>
    </row>
    <row r="16" spans="1:15" x14ac:dyDescent="0.25">
      <c r="A16" s="1" t="s">
        <v>27</v>
      </c>
      <c r="B16" s="2" t="str">
        <f>IF(IF(MIN(B6:B10)&gt;=B15,MAX(B6:B10)&lt;=B14),"PASS","FAIL")</f>
        <v>FAIL</v>
      </c>
      <c r="C16" s="33" t="s">
        <v>25</v>
      </c>
      <c r="D16" s="37">
        <v>42998</v>
      </c>
      <c r="E16" s="3">
        <v>8.02</v>
      </c>
      <c r="F16" s="3">
        <v>252.1</v>
      </c>
      <c r="G16" s="4">
        <v>57</v>
      </c>
      <c r="H16" s="5">
        <v>13</v>
      </c>
      <c r="I16" s="5">
        <v>44</v>
      </c>
      <c r="J16" s="6">
        <f t="shared" si="0"/>
        <v>37.606837606837608</v>
      </c>
      <c r="K16" s="6">
        <f t="shared" si="1"/>
        <v>57.51633986928104</v>
      </c>
      <c r="L16" s="6">
        <f>AVERAGE(K14:K16)</f>
        <v>59.694989106753809</v>
      </c>
      <c r="M16" s="6">
        <f>STDEV(K14:K16)</f>
        <v>8.7036968869011364</v>
      </c>
    </row>
    <row r="17" spans="1:15" x14ac:dyDescent="0.25">
      <c r="A17" s="1" t="s">
        <v>28</v>
      </c>
      <c r="B17" s="2"/>
      <c r="C17" s="33" t="s">
        <v>29</v>
      </c>
      <c r="D17" s="37">
        <v>42998</v>
      </c>
      <c r="E17" s="3">
        <v>8.0299999999999994</v>
      </c>
      <c r="F17" s="3">
        <v>230</v>
      </c>
      <c r="G17" s="4">
        <v>79</v>
      </c>
      <c r="H17" s="5">
        <v>34</v>
      </c>
      <c r="I17" s="5">
        <v>45</v>
      </c>
      <c r="J17" s="6">
        <f t="shared" si="0"/>
        <v>38.461538461538467</v>
      </c>
      <c r="K17" s="6">
        <f t="shared" si="1"/>
        <v>58.82352941176471</v>
      </c>
      <c r="L17" s="6"/>
      <c r="M17" s="6"/>
    </row>
    <row r="18" spans="1:15" x14ac:dyDescent="0.25">
      <c r="A18" s="1"/>
      <c r="B18" s="2"/>
      <c r="C18" s="33" t="s">
        <v>29</v>
      </c>
      <c r="D18" s="37">
        <v>42998</v>
      </c>
      <c r="E18" s="3">
        <v>8.0299999999999994</v>
      </c>
      <c r="F18" s="3">
        <v>230</v>
      </c>
      <c r="G18" s="4">
        <v>76</v>
      </c>
      <c r="H18" s="5">
        <v>20</v>
      </c>
      <c r="I18" s="5">
        <v>56</v>
      </c>
      <c r="J18" s="6">
        <f t="shared" si="0"/>
        <v>47.863247863247864</v>
      </c>
      <c r="K18" s="6">
        <f t="shared" si="1"/>
        <v>73.202614379084963</v>
      </c>
      <c r="L18" s="6"/>
      <c r="M18" s="6"/>
    </row>
    <row r="19" spans="1:15" x14ac:dyDescent="0.25">
      <c r="A19" s="1"/>
      <c r="B19" s="2"/>
      <c r="C19" s="33" t="s">
        <v>29</v>
      </c>
      <c r="D19" s="37">
        <v>42998</v>
      </c>
      <c r="E19" s="3">
        <v>8.0299999999999994</v>
      </c>
      <c r="F19" s="3">
        <v>230</v>
      </c>
      <c r="G19" s="4">
        <v>84</v>
      </c>
      <c r="H19" s="4">
        <v>45</v>
      </c>
      <c r="I19" s="4">
        <v>39</v>
      </c>
      <c r="J19" s="6">
        <f t="shared" si="0"/>
        <v>33.333333333333329</v>
      </c>
      <c r="K19" s="6">
        <f t="shared" si="1"/>
        <v>50.980392156862742</v>
      </c>
      <c r="L19" s="6">
        <f>AVERAGE(K17:K19)</f>
        <v>61.002178649237472</v>
      </c>
      <c r="M19" s="6">
        <f>STDEV(K17:K19)</f>
        <v>11.270167456538195</v>
      </c>
    </row>
    <row r="20" spans="1:15" x14ac:dyDescent="0.25">
      <c r="A20" s="1"/>
      <c r="B20" s="2"/>
      <c r="C20" s="33" t="s">
        <v>30</v>
      </c>
      <c r="D20" s="37">
        <v>42998</v>
      </c>
      <c r="E20" s="4">
        <v>8.06</v>
      </c>
      <c r="F20" s="4">
        <v>212.7</v>
      </c>
      <c r="G20" s="4">
        <v>69</v>
      </c>
      <c r="H20" s="4">
        <v>2</v>
      </c>
      <c r="I20" s="4">
        <v>67</v>
      </c>
      <c r="J20" s="6">
        <f t="shared" si="0"/>
        <v>57.26495726495726</v>
      </c>
      <c r="K20" s="6">
        <f t="shared" si="1"/>
        <v>87.581699346405216</v>
      </c>
      <c r="L20" s="6"/>
      <c r="M20" s="6"/>
    </row>
    <row r="21" spans="1:15" x14ac:dyDescent="0.25">
      <c r="A21" s="1"/>
      <c r="B21" s="2"/>
      <c r="C21" s="33" t="s">
        <v>30</v>
      </c>
      <c r="D21" s="37">
        <v>42998</v>
      </c>
      <c r="E21" s="4">
        <v>8.06</v>
      </c>
      <c r="F21" s="4">
        <v>212.7</v>
      </c>
      <c r="G21" s="4">
        <v>88</v>
      </c>
      <c r="H21" s="4">
        <v>1</v>
      </c>
      <c r="I21" s="4">
        <v>87</v>
      </c>
      <c r="J21" s="6">
        <f t="shared" si="0"/>
        <v>74.358974358974365</v>
      </c>
      <c r="K21" s="6">
        <f t="shared" si="1"/>
        <v>113.72549019607843</v>
      </c>
      <c r="L21" s="6"/>
      <c r="M21" s="6"/>
    </row>
    <row r="22" spans="1:15" x14ac:dyDescent="0.25">
      <c r="A22" s="1"/>
      <c r="B22" s="2"/>
      <c r="C22" s="33" t="s">
        <v>30</v>
      </c>
      <c r="D22" s="37">
        <v>42998</v>
      </c>
      <c r="E22" s="4">
        <v>8.06</v>
      </c>
      <c r="F22" s="4">
        <v>212.7</v>
      </c>
      <c r="G22" s="4">
        <v>86</v>
      </c>
      <c r="H22" s="4">
        <v>3</v>
      </c>
      <c r="I22" s="4">
        <v>83</v>
      </c>
      <c r="J22" s="6">
        <f t="shared" si="0"/>
        <v>70.940170940170944</v>
      </c>
      <c r="K22" s="6">
        <f t="shared" si="1"/>
        <v>108.49673202614379</v>
      </c>
      <c r="L22" s="6">
        <f>AVERAGE(K20:K21)</f>
        <v>100.65359477124181</v>
      </c>
      <c r="M22" s="6">
        <f>STDEV(K20:K21)</f>
        <v>18.486451795726818</v>
      </c>
    </row>
    <row r="23" spans="1:15" x14ac:dyDescent="0.25">
      <c r="A23" s="1"/>
      <c r="B23" s="2"/>
      <c r="C23" s="6"/>
      <c r="D23" s="6"/>
      <c r="E23" s="4"/>
      <c r="F23" s="4"/>
      <c r="G23" s="6"/>
      <c r="H23" s="4"/>
      <c r="I23" s="4"/>
      <c r="J23" s="4"/>
      <c r="K23" s="6"/>
      <c r="L23" s="6"/>
      <c r="M23" s="6"/>
      <c r="N23" s="6"/>
    </row>
    <row r="24" spans="1:15" x14ac:dyDescent="0.25">
      <c r="A24" s="1"/>
      <c r="B24" s="2"/>
      <c r="C24" s="6"/>
      <c r="D24" s="6"/>
      <c r="E24" s="4"/>
      <c r="F24" s="4"/>
      <c r="G24" s="6"/>
      <c r="H24" s="4"/>
      <c r="I24" s="4"/>
      <c r="J24" s="4"/>
      <c r="K24" s="6"/>
      <c r="L24" s="6"/>
      <c r="M24" s="6"/>
      <c r="N24" s="6"/>
    </row>
    <row r="25" spans="1:15" x14ac:dyDescent="0.25">
      <c r="A25" s="1"/>
      <c r="B25" s="2"/>
      <c r="C25" s="6"/>
      <c r="D25" s="6"/>
      <c r="E25" s="4"/>
      <c r="F25" s="4"/>
      <c r="G25" s="6"/>
      <c r="H25" s="4"/>
      <c r="I25" s="4"/>
      <c r="J25" s="4"/>
      <c r="K25" s="38" t="s">
        <v>31</v>
      </c>
      <c r="L25" s="6"/>
      <c r="M25" s="6"/>
      <c r="N25" s="6"/>
    </row>
    <row r="26" spans="1:15" x14ac:dyDescent="0.25">
      <c r="A26" s="1"/>
      <c r="B26" s="12"/>
      <c r="C26" s="11"/>
      <c r="D26" s="11"/>
      <c r="E26" s="11"/>
      <c r="F26" s="11"/>
      <c r="G26" s="11"/>
      <c r="H26" s="4"/>
      <c r="I26" s="4"/>
      <c r="J26" s="4"/>
      <c r="K26" s="38">
        <f>AVERAGE(J6:J7)</f>
        <v>65.384615384615387</v>
      </c>
      <c r="L26" s="6"/>
      <c r="M26" s="6"/>
      <c r="N26" s="6"/>
    </row>
    <row r="27" spans="1:15" ht="15.75" x14ac:dyDescent="0.25">
      <c r="A27" s="1"/>
      <c r="B27" s="13"/>
      <c r="C27" s="34"/>
      <c r="D27" s="34"/>
      <c r="E27" s="13"/>
      <c r="F27" s="13"/>
      <c r="G27" s="11"/>
      <c r="H27" s="6"/>
      <c r="I27" s="4"/>
      <c r="J27" s="4"/>
      <c r="K27" s="6"/>
      <c r="L27" s="6"/>
      <c r="M27" s="6"/>
      <c r="N27" s="6"/>
    </row>
    <row r="28" spans="1:15" s="27" customFormat="1" x14ac:dyDescent="0.25">
      <c r="A28" s="24" t="s">
        <v>38</v>
      </c>
      <c r="B28" s="25"/>
      <c r="C28" s="30"/>
      <c r="D28" s="30"/>
      <c r="E28" s="25"/>
      <c r="F28" s="25"/>
      <c r="G28" s="24"/>
      <c r="H28" s="25"/>
      <c r="I28" s="25"/>
      <c r="J28" s="25"/>
      <c r="K28" s="24"/>
      <c r="L28" s="26"/>
      <c r="M28" s="24"/>
      <c r="N28" s="24"/>
    </row>
    <row r="29" spans="1:15" ht="15.75" x14ac:dyDescent="0.25">
      <c r="A29" s="31" t="s">
        <v>65</v>
      </c>
      <c r="B29" s="31"/>
      <c r="C29" s="31"/>
      <c r="F29" s="15"/>
      <c r="G29" s="15"/>
      <c r="H29" s="20"/>
      <c r="I29" s="20"/>
      <c r="J29" s="21"/>
      <c r="L29" s="11"/>
      <c r="M29" s="6"/>
      <c r="N29" s="6"/>
    </row>
    <row r="30" spans="1:15" x14ac:dyDescent="0.25">
      <c r="A30" s="6"/>
      <c r="L30" s="11"/>
      <c r="M30" s="6"/>
      <c r="N30" s="6"/>
    </row>
    <row r="31" spans="1:15" x14ac:dyDescent="0.25">
      <c r="A31" s="38" t="s">
        <v>2</v>
      </c>
      <c r="B31" s="16" t="s">
        <v>64</v>
      </c>
      <c r="C31" s="9" t="s">
        <v>3</v>
      </c>
      <c r="D31" s="8" t="s">
        <v>32</v>
      </c>
      <c r="E31" s="9" t="s">
        <v>4</v>
      </c>
      <c r="F31" s="32" t="s">
        <v>33</v>
      </c>
      <c r="G31" s="8" t="s">
        <v>34</v>
      </c>
      <c r="H31" s="8" t="s">
        <v>35</v>
      </c>
      <c r="I31" s="9" t="s">
        <v>11</v>
      </c>
      <c r="J31" s="9" t="s">
        <v>12</v>
      </c>
      <c r="K31" s="19" t="s">
        <v>10</v>
      </c>
      <c r="M31" s="11"/>
      <c r="N31" s="6"/>
      <c r="O31" s="6"/>
    </row>
    <row r="32" spans="1:15" x14ac:dyDescent="0.25">
      <c r="A32" s="33" t="s">
        <v>14</v>
      </c>
      <c r="B32" s="37">
        <v>42998</v>
      </c>
      <c r="C32" s="3">
        <v>8.02</v>
      </c>
      <c r="D32" s="4">
        <v>120</v>
      </c>
      <c r="E32" s="3" t="s">
        <v>39</v>
      </c>
      <c r="F32" s="3">
        <v>116</v>
      </c>
      <c r="G32" s="3">
        <v>4</v>
      </c>
      <c r="H32" s="42">
        <v>96.557239999999993</v>
      </c>
      <c r="I32" s="3"/>
      <c r="J32" s="3"/>
      <c r="K32" s="4">
        <f>H32/I50*100</f>
        <v>94.143308999999988</v>
      </c>
      <c r="M32" s="11"/>
      <c r="N32" s="6"/>
      <c r="O32" s="6"/>
    </row>
    <row r="33" spans="1:15" x14ac:dyDescent="0.25">
      <c r="A33" s="33" t="s">
        <v>14</v>
      </c>
      <c r="B33" s="37">
        <v>42998</v>
      </c>
      <c r="C33" s="9">
        <v>8.02</v>
      </c>
      <c r="D33" s="4">
        <v>120</v>
      </c>
      <c r="E33" s="9" t="s">
        <v>39</v>
      </c>
      <c r="F33" s="4">
        <v>118</v>
      </c>
      <c r="G33" s="4">
        <f>D33-F33</f>
        <v>2</v>
      </c>
      <c r="H33" s="43">
        <f t="shared" ref="H33:H49" si="2">F33/($B$12)*100</f>
        <v>100.85470085470085</v>
      </c>
      <c r="I33" s="4"/>
      <c r="J33" s="4"/>
      <c r="K33" s="4">
        <f>H33/I50*100</f>
        <v>98.333333333333329</v>
      </c>
      <c r="M33" s="11"/>
      <c r="N33" s="6"/>
      <c r="O33" s="6"/>
    </row>
    <row r="34" spans="1:15" x14ac:dyDescent="0.25">
      <c r="A34" s="33" t="s">
        <v>14</v>
      </c>
      <c r="B34" s="37">
        <v>42998</v>
      </c>
      <c r="C34" s="3">
        <v>8.02</v>
      </c>
      <c r="D34" s="4">
        <v>120</v>
      </c>
      <c r="E34" s="3" t="s">
        <v>39</v>
      </c>
      <c r="F34" s="4">
        <v>122</v>
      </c>
      <c r="G34" s="4">
        <f>D34-F34</f>
        <v>-2</v>
      </c>
      <c r="H34" s="43">
        <f t="shared" si="2"/>
        <v>104.27350427350429</v>
      </c>
      <c r="I34" s="43">
        <f>AVERAGE(H32:H34)</f>
        <v>100.56181504273503</v>
      </c>
      <c r="J34" s="4">
        <f>STDEV(H32:H34)</f>
        <v>3.8664609345986984</v>
      </c>
      <c r="K34" s="4">
        <f t="shared" ref="K34:K49" si="3">H34/$I$50*100</f>
        <v>101.66666666666669</v>
      </c>
      <c r="M34" s="11"/>
      <c r="N34" s="6"/>
      <c r="O34" s="6"/>
    </row>
    <row r="35" spans="1:15" x14ac:dyDescent="0.25">
      <c r="A35" s="33" t="s">
        <v>17</v>
      </c>
      <c r="B35" s="37">
        <v>42998</v>
      </c>
      <c r="C35" s="3">
        <v>8.02</v>
      </c>
      <c r="D35" s="4">
        <v>120</v>
      </c>
      <c r="E35" s="3">
        <v>246</v>
      </c>
      <c r="F35" s="4">
        <v>73</v>
      </c>
      <c r="G35" s="4">
        <f t="shared" ref="G35:G49" si="4">D35-F35</f>
        <v>47</v>
      </c>
      <c r="H35" s="43">
        <f t="shared" si="2"/>
        <v>62.393162393162392</v>
      </c>
      <c r="I35" s="4"/>
      <c r="J35" s="4"/>
      <c r="K35" s="4">
        <f t="shared" si="3"/>
        <v>60.833333333333329</v>
      </c>
      <c r="M35" s="11"/>
      <c r="N35" s="6"/>
      <c r="O35" s="6"/>
    </row>
    <row r="36" spans="1:15" x14ac:dyDescent="0.25">
      <c r="A36" s="33" t="s">
        <v>17</v>
      </c>
      <c r="B36" s="37">
        <v>42998</v>
      </c>
      <c r="C36" s="3">
        <v>8.02</v>
      </c>
      <c r="D36" s="4">
        <v>120</v>
      </c>
      <c r="E36" s="3">
        <v>246</v>
      </c>
      <c r="F36" s="4">
        <v>74</v>
      </c>
      <c r="G36" s="4">
        <f t="shared" si="4"/>
        <v>46</v>
      </c>
      <c r="H36" s="43">
        <f t="shared" si="2"/>
        <v>63.247863247863243</v>
      </c>
      <c r="I36" s="4"/>
      <c r="J36" s="4"/>
      <c r="K36" s="4">
        <f t="shared" si="3"/>
        <v>61.666666666666657</v>
      </c>
      <c r="M36" s="11"/>
      <c r="N36" s="6"/>
      <c r="O36" s="6"/>
    </row>
    <row r="37" spans="1:15" x14ac:dyDescent="0.25">
      <c r="A37" s="33" t="s">
        <v>17</v>
      </c>
      <c r="B37" s="37">
        <v>42998</v>
      </c>
      <c r="C37" s="3">
        <v>8.02</v>
      </c>
      <c r="D37" s="4">
        <v>120</v>
      </c>
      <c r="E37" s="3">
        <v>246</v>
      </c>
      <c r="F37" s="4">
        <v>96</v>
      </c>
      <c r="G37" s="4">
        <f t="shared" si="4"/>
        <v>24</v>
      </c>
      <c r="H37" s="43">
        <f t="shared" si="2"/>
        <v>82.051282051282044</v>
      </c>
      <c r="I37" s="4">
        <f>AVERAGE(H35:H37)</f>
        <v>69.230769230769226</v>
      </c>
      <c r="J37" s="4">
        <f>STDEV(H35:H37)</f>
        <v>11.111111111111072</v>
      </c>
      <c r="K37" s="4">
        <f t="shared" si="3"/>
        <v>80</v>
      </c>
      <c r="M37" s="11"/>
      <c r="N37" s="6"/>
      <c r="O37" s="6"/>
    </row>
    <row r="38" spans="1:15" x14ac:dyDescent="0.25">
      <c r="A38" s="33" t="s">
        <v>21</v>
      </c>
      <c r="B38" s="37">
        <v>42998</v>
      </c>
      <c r="C38" s="3">
        <v>8.02</v>
      </c>
      <c r="D38" s="22">
        <v>120</v>
      </c>
      <c r="E38" s="3">
        <v>246</v>
      </c>
      <c r="F38" s="22">
        <v>64</v>
      </c>
      <c r="G38" s="22">
        <f t="shared" si="4"/>
        <v>56</v>
      </c>
      <c r="H38" s="43">
        <f t="shared" si="2"/>
        <v>54.700854700854705</v>
      </c>
      <c r="I38" s="4"/>
      <c r="J38" s="10"/>
      <c r="K38" s="4">
        <f t="shared" si="3"/>
        <v>53.333333333333336</v>
      </c>
      <c r="M38" s="11"/>
      <c r="N38" s="6"/>
      <c r="O38" s="6"/>
    </row>
    <row r="39" spans="1:15" x14ac:dyDescent="0.25">
      <c r="A39" s="33" t="s">
        <v>21</v>
      </c>
      <c r="B39" s="37">
        <v>42998</v>
      </c>
      <c r="C39" s="3">
        <v>8.02</v>
      </c>
      <c r="D39" s="4">
        <v>120</v>
      </c>
      <c r="E39" s="3">
        <v>253.6</v>
      </c>
      <c r="F39" s="4">
        <v>81</v>
      </c>
      <c r="G39" s="4">
        <f t="shared" si="4"/>
        <v>39</v>
      </c>
      <c r="H39" s="43">
        <f t="shared" si="2"/>
        <v>69.230769230769226</v>
      </c>
      <c r="I39" s="4"/>
      <c r="J39" s="4"/>
      <c r="K39" s="4">
        <f t="shared" si="3"/>
        <v>67.5</v>
      </c>
      <c r="M39" s="6"/>
      <c r="N39" s="6"/>
      <c r="O39" s="6"/>
    </row>
    <row r="40" spans="1:15" x14ac:dyDescent="0.25">
      <c r="A40" s="33" t="s">
        <v>21</v>
      </c>
      <c r="B40" s="37">
        <v>42998</v>
      </c>
      <c r="C40" s="3">
        <v>8.02</v>
      </c>
      <c r="D40" s="4">
        <v>120</v>
      </c>
      <c r="E40" s="3">
        <v>253.6</v>
      </c>
      <c r="F40" s="4">
        <v>68</v>
      </c>
      <c r="G40" s="4">
        <f t="shared" si="4"/>
        <v>52</v>
      </c>
      <c r="H40" s="43">
        <f t="shared" si="2"/>
        <v>58.119658119658126</v>
      </c>
      <c r="I40" s="43">
        <f>AVERAGE(H38:H40)</f>
        <v>60.683760683760681</v>
      </c>
      <c r="J40" s="4">
        <f>STDEV(H38:H40)</f>
        <v>7.5967473652269923</v>
      </c>
      <c r="K40" s="4">
        <f t="shared" si="3"/>
        <v>56.666666666666664</v>
      </c>
      <c r="M40" s="6"/>
      <c r="N40" s="6"/>
      <c r="O40" s="6"/>
    </row>
    <row r="41" spans="1:15" x14ac:dyDescent="0.25">
      <c r="A41" s="33" t="s">
        <v>25</v>
      </c>
      <c r="B41" s="37">
        <v>42998</v>
      </c>
      <c r="C41" s="3">
        <v>8.02</v>
      </c>
      <c r="D41" s="4">
        <v>120</v>
      </c>
      <c r="E41" s="3">
        <v>253.6</v>
      </c>
      <c r="F41" s="4">
        <v>91</v>
      </c>
      <c r="G41" s="4">
        <f t="shared" si="4"/>
        <v>29</v>
      </c>
      <c r="H41" s="43">
        <f t="shared" si="2"/>
        <v>77.777777777777786</v>
      </c>
      <c r="I41" s="4"/>
      <c r="J41" s="4"/>
      <c r="K41" s="4">
        <f t="shared" si="3"/>
        <v>75.833333333333343</v>
      </c>
      <c r="M41" s="6"/>
      <c r="N41" s="6"/>
      <c r="O41" s="6"/>
    </row>
    <row r="42" spans="1:15" x14ac:dyDescent="0.25">
      <c r="A42" s="33" t="s">
        <v>25</v>
      </c>
      <c r="B42" s="37">
        <v>42998</v>
      </c>
      <c r="C42" s="3">
        <v>8.02</v>
      </c>
      <c r="D42" s="28">
        <v>120</v>
      </c>
      <c r="E42" s="3">
        <v>252.1</v>
      </c>
      <c r="F42" s="28">
        <v>76</v>
      </c>
      <c r="G42" s="28">
        <f t="shared" si="4"/>
        <v>44</v>
      </c>
      <c r="H42" s="43">
        <f t="shared" si="2"/>
        <v>64.957264957264954</v>
      </c>
      <c r="I42" s="4"/>
      <c r="J42" s="4"/>
      <c r="K42" s="4">
        <f t="shared" si="3"/>
        <v>63.333333333333329</v>
      </c>
      <c r="M42" s="6"/>
      <c r="N42" s="6"/>
      <c r="O42" s="6"/>
    </row>
    <row r="43" spans="1:15" x14ac:dyDescent="0.25">
      <c r="A43" s="33" t="s">
        <v>25</v>
      </c>
      <c r="B43" s="37">
        <v>42998</v>
      </c>
      <c r="C43" s="3">
        <v>8.02</v>
      </c>
      <c r="D43" s="22">
        <v>120</v>
      </c>
      <c r="E43" s="3">
        <v>252.1</v>
      </c>
      <c r="F43" s="22">
        <v>57</v>
      </c>
      <c r="G43" s="22">
        <f t="shared" si="4"/>
        <v>63</v>
      </c>
      <c r="H43" s="43">
        <f t="shared" si="2"/>
        <v>48.717948717948715</v>
      </c>
      <c r="I43" s="4">
        <f>AVERAGE(H41:H43)</f>
        <v>63.817663817663821</v>
      </c>
      <c r="J43" s="4">
        <f>STDEV(H41:H43)</f>
        <v>14.563393640036553</v>
      </c>
      <c r="K43" s="4">
        <f t="shared" si="3"/>
        <v>47.5</v>
      </c>
      <c r="M43" s="6"/>
      <c r="N43" s="6"/>
      <c r="O43" s="6"/>
    </row>
    <row r="44" spans="1:15" x14ac:dyDescent="0.25">
      <c r="A44" s="33" t="s">
        <v>29</v>
      </c>
      <c r="B44" s="37">
        <v>42998</v>
      </c>
      <c r="C44" s="3">
        <v>8.02</v>
      </c>
      <c r="D44" s="28">
        <v>120</v>
      </c>
      <c r="E44" s="3">
        <v>252.1</v>
      </c>
      <c r="F44" s="28">
        <v>79</v>
      </c>
      <c r="G44" s="28">
        <f t="shared" si="4"/>
        <v>41</v>
      </c>
      <c r="H44" s="43">
        <f t="shared" si="2"/>
        <v>67.521367521367523</v>
      </c>
      <c r="I44" s="4"/>
      <c r="J44" s="4"/>
      <c r="K44" s="4">
        <f t="shared" si="3"/>
        <v>65.833333333333329</v>
      </c>
      <c r="M44" s="6"/>
      <c r="N44" s="6"/>
      <c r="O44" s="6"/>
    </row>
    <row r="45" spans="1:15" x14ac:dyDescent="0.25">
      <c r="A45" s="33" t="s">
        <v>29</v>
      </c>
      <c r="B45" s="37">
        <v>42998</v>
      </c>
      <c r="C45" s="3">
        <v>8.0299999999999994</v>
      </c>
      <c r="D45" s="28">
        <v>120</v>
      </c>
      <c r="E45" s="3">
        <v>230</v>
      </c>
      <c r="F45" s="28">
        <v>76</v>
      </c>
      <c r="G45" s="28">
        <f t="shared" si="4"/>
        <v>44</v>
      </c>
      <c r="H45" s="43">
        <f t="shared" si="2"/>
        <v>64.957264957264954</v>
      </c>
      <c r="I45" s="4"/>
      <c r="J45" s="4"/>
      <c r="K45" s="4">
        <f t="shared" si="3"/>
        <v>63.333333333333329</v>
      </c>
      <c r="M45" s="6"/>
      <c r="N45" s="7"/>
      <c r="O45" s="7"/>
    </row>
    <row r="46" spans="1:15" x14ac:dyDescent="0.25">
      <c r="A46" s="33" t="s">
        <v>29</v>
      </c>
      <c r="B46" s="37">
        <v>42998</v>
      </c>
      <c r="C46" s="3">
        <v>8.0299999999999994</v>
      </c>
      <c r="D46" s="28">
        <v>120</v>
      </c>
      <c r="E46" s="3">
        <v>230</v>
      </c>
      <c r="F46" s="28">
        <v>84</v>
      </c>
      <c r="G46" s="28">
        <f t="shared" si="4"/>
        <v>36</v>
      </c>
      <c r="H46" s="43">
        <f t="shared" si="2"/>
        <v>71.794871794871796</v>
      </c>
      <c r="I46" s="4">
        <f>AVERAGE(H44:H46)</f>
        <v>68.091168091168086</v>
      </c>
      <c r="J46" s="4">
        <f>STDEV(H44:H46)</f>
        <v>3.4542323797669936</v>
      </c>
      <c r="K46" s="4">
        <f t="shared" si="3"/>
        <v>70</v>
      </c>
      <c r="M46" s="6"/>
      <c r="N46" s="7"/>
      <c r="O46" s="7"/>
    </row>
    <row r="47" spans="1:15" x14ac:dyDescent="0.25">
      <c r="A47" s="33" t="s">
        <v>30</v>
      </c>
      <c r="B47" s="37">
        <v>42998</v>
      </c>
      <c r="C47" s="3">
        <v>8.0299999999999994</v>
      </c>
      <c r="D47" s="29">
        <v>120</v>
      </c>
      <c r="E47" s="3">
        <v>230</v>
      </c>
      <c r="F47" s="28">
        <v>69</v>
      </c>
      <c r="G47" s="22">
        <f t="shared" si="4"/>
        <v>51</v>
      </c>
      <c r="H47" s="43">
        <f t="shared" si="2"/>
        <v>58.974358974358978</v>
      </c>
      <c r="I47" s="4"/>
      <c r="J47" s="10"/>
      <c r="K47" s="4">
        <f t="shared" si="3"/>
        <v>57.499999999999993</v>
      </c>
      <c r="M47" s="6"/>
      <c r="N47" s="6"/>
      <c r="O47" s="6"/>
    </row>
    <row r="48" spans="1:15" x14ac:dyDescent="0.25">
      <c r="A48" s="33" t="s">
        <v>30</v>
      </c>
      <c r="B48" s="37">
        <v>42998</v>
      </c>
      <c r="C48" s="4">
        <v>8.06</v>
      </c>
      <c r="D48" s="29">
        <v>120</v>
      </c>
      <c r="E48" s="4">
        <v>212.7</v>
      </c>
      <c r="F48" s="28">
        <v>88</v>
      </c>
      <c r="G48" s="28">
        <f t="shared" si="4"/>
        <v>32</v>
      </c>
      <c r="H48" s="43">
        <f t="shared" si="2"/>
        <v>75.213675213675216</v>
      </c>
      <c r="K48" s="4">
        <f t="shared" si="3"/>
        <v>73.333333333333329</v>
      </c>
      <c r="M48" s="6"/>
      <c r="N48" s="6"/>
      <c r="O48" s="6"/>
    </row>
    <row r="49" spans="1:15" x14ac:dyDescent="0.25">
      <c r="A49" s="36" t="s">
        <v>36</v>
      </c>
      <c r="B49" s="37">
        <v>42998</v>
      </c>
      <c r="C49" s="4">
        <v>8.06</v>
      </c>
      <c r="D49" s="5">
        <v>120</v>
      </c>
      <c r="E49" s="4">
        <v>212.7</v>
      </c>
      <c r="F49" s="5">
        <v>86</v>
      </c>
      <c r="G49" s="5">
        <f t="shared" si="4"/>
        <v>34</v>
      </c>
      <c r="H49" s="44">
        <f t="shared" si="2"/>
        <v>73.504273504273513</v>
      </c>
      <c r="I49" s="4">
        <f>AVERAGE(H47:H49)</f>
        <v>69.230769230769226</v>
      </c>
      <c r="J49" s="4">
        <f>STDEV(H47:H49)</f>
        <v>8.9233388965047915</v>
      </c>
      <c r="K49" s="4">
        <f t="shared" si="3"/>
        <v>71.666666666666671</v>
      </c>
      <c r="M49" s="6"/>
      <c r="N49" s="6"/>
      <c r="O49" s="6"/>
    </row>
    <row r="50" spans="1:15" x14ac:dyDescent="0.25">
      <c r="A50" s="6"/>
      <c r="C50" s="4"/>
      <c r="D50" s="6"/>
      <c r="E50" s="4"/>
      <c r="F50" s="4"/>
      <c r="G50" s="6"/>
      <c r="H50" s="9" t="s">
        <v>37</v>
      </c>
      <c r="I50" s="40">
        <f>AVERAGE(H33:H34)</f>
        <v>102.56410256410257</v>
      </c>
      <c r="J50" s="6"/>
      <c r="K50" s="6"/>
      <c r="M50" s="6"/>
      <c r="N50" s="6"/>
      <c r="O50" s="6"/>
    </row>
    <row r="51" spans="1:15" x14ac:dyDescent="0.25">
      <c r="A51" s="35"/>
      <c r="B51" s="14"/>
      <c r="C51" s="14"/>
      <c r="E51" s="35"/>
      <c r="H51" s="4"/>
      <c r="I51" s="4"/>
      <c r="J51" s="6"/>
      <c r="M51" s="6"/>
      <c r="N51" s="6"/>
      <c r="O51" s="6"/>
    </row>
    <row r="52" spans="1:15" x14ac:dyDescent="0.25">
      <c r="A52" s="14"/>
      <c r="B52" s="14"/>
      <c r="G52" s="4"/>
      <c r="H52" s="4"/>
      <c r="I52" s="6"/>
      <c r="L52" s="6"/>
      <c r="M52" s="6"/>
      <c r="N52" s="6"/>
    </row>
    <row r="53" spans="1:15" x14ac:dyDescent="0.25">
      <c r="A53" s="14"/>
      <c r="B53" s="14"/>
      <c r="G53" s="4"/>
      <c r="H53" s="4"/>
      <c r="I53" s="6"/>
      <c r="L53" s="6"/>
      <c r="M53" s="6"/>
      <c r="N53" s="6"/>
    </row>
    <row r="54" spans="1:15" x14ac:dyDescent="0.25">
      <c r="A54" s="14"/>
      <c r="B54" s="14"/>
      <c r="G54" s="4"/>
      <c r="H54" s="4"/>
      <c r="I54" s="6"/>
      <c r="L54" s="6"/>
      <c r="M54" s="6"/>
      <c r="N54" s="6"/>
    </row>
    <row r="55" spans="1:15" x14ac:dyDescent="0.25">
      <c r="I55" s="4"/>
      <c r="J55" s="4"/>
      <c r="K55" s="6"/>
      <c r="L55" s="6"/>
      <c r="M55" s="6"/>
      <c r="N55" s="6"/>
    </row>
    <row r="56" spans="1:15" x14ac:dyDescent="0.25">
      <c r="I56" s="4"/>
      <c r="J56" s="4"/>
      <c r="K56" s="6"/>
      <c r="L56" s="6"/>
      <c r="M56" s="6"/>
      <c r="N56" s="6"/>
    </row>
    <row r="57" spans="1:15" x14ac:dyDescent="0.25">
      <c r="I57" s="4"/>
      <c r="J57" s="4"/>
      <c r="K57" s="6"/>
      <c r="L57" s="6"/>
      <c r="M57" s="6"/>
      <c r="N57" s="6"/>
    </row>
    <row r="58" spans="1:15" x14ac:dyDescent="0.25">
      <c r="I58" s="4"/>
      <c r="J58" s="4"/>
      <c r="K58" s="6"/>
      <c r="L58" s="6"/>
      <c r="M58" s="6"/>
      <c r="N58" s="6"/>
    </row>
    <row r="59" spans="1:15" x14ac:dyDescent="0.25">
      <c r="I59" s="4"/>
      <c r="J59" s="4"/>
      <c r="K59" s="6"/>
      <c r="L59" s="6"/>
      <c r="M59" s="6"/>
      <c r="N59" s="6"/>
    </row>
    <row r="60" spans="1:15" x14ac:dyDescent="0.25">
      <c r="I60" s="4"/>
      <c r="J60" s="4"/>
      <c r="K60" s="6"/>
      <c r="L60" s="6"/>
      <c r="M60" s="6"/>
      <c r="N60" s="6"/>
    </row>
    <row r="61" spans="1:15" x14ac:dyDescent="0.25">
      <c r="I61" s="4"/>
      <c r="J61" s="4"/>
      <c r="K61" s="6"/>
      <c r="L61" s="6"/>
      <c r="M61" s="6"/>
      <c r="N61" s="6"/>
    </row>
    <row r="62" spans="1:15" x14ac:dyDescent="0.25">
      <c r="I62" s="4"/>
      <c r="J62" s="4"/>
      <c r="K62" s="6"/>
      <c r="L62" s="6"/>
      <c r="M62" s="6"/>
      <c r="N62" s="6"/>
    </row>
    <row r="63" spans="1:15" x14ac:dyDescent="0.25">
      <c r="I63" s="4"/>
      <c r="J63" s="4"/>
      <c r="K63" s="6"/>
      <c r="L63" s="6"/>
      <c r="M63" s="6"/>
      <c r="N63" s="6"/>
    </row>
    <row r="64" spans="1:15" x14ac:dyDescent="0.25">
      <c r="I64" s="4"/>
      <c r="J64" s="4"/>
      <c r="K64" s="6"/>
      <c r="L64" s="6"/>
      <c r="M64" s="6"/>
      <c r="N64" s="6"/>
    </row>
    <row r="65" spans="1:14" x14ac:dyDescent="0.25">
      <c r="I65" s="4"/>
      <c r="J65" s="4"/>
      <c r="K65" s="6"/>
      <c r="L65" s="6"/>
      <c r="M65" s="6"/>
      <c r="N65" s="6"/>
    </row>
    <row r="66" spans="1:14" x14ac:dyDescent="0.25">
      <c r="I66" s="4"/>
      <c r="J66" s="4"/>
      <c r="K66" s="6"/>
      <c r="L66" s="6"/>
      <c r="M66" s="6"/>
      <c r="N66" s="6"/>
    </row>
    <row r="67" spans="1:14" x14ac:dyDescent="0.25">
      <c r="I67" s="4"/>
      <c r="J67" s="4"/>
      <c r="K67" s="6"/>
      <c r="L67" s="6"/>
      <c r="M67" s="6"/>
      <c r="N67" s="6"/>
    </row>
    <row r="68" spans="1:14" x14ac:dyDescent="0.25">
      <c r="A68" s="1"/>
      <c r="B68" s="2"/>
      <c r="C68" s="6"/>
      <c r="D68" s="6"/>
      <c r="E68" s="4"/>
      <c r="F68" s="4"/>
      <c r="G68" s="6"/>
      <c r="H68" s="6"/>
      <c r="I68" s="4"/>
      <c r="J68" s="4"/>
      <c r="K68" s="6"/>
      <c r="L68" s="6"/>
      <c r="M68" s="6"/>
      <c r="N68" s="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86"/>
  <sheetViews>
    <sheetView topLeftCell="A16" workbookViewId="0">
      <selection activeCell="K39" sqref="K39"/>
    </sheetView>
  </sheetViews>
  <sheetFormatPr defaultRowHeight="15" x14ac:dyDescent="0.25"/>
  <cols>
    <col min="1" max="1" width="10.7109375" bestFit="1" customWidth="1"/>
  </cols>
  <sheetData>
    <row r="2" spans="1:12" x14ac:dyDescent="0.25">
      <c r="A2" s="41" t="s">
        <v>51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x14ac:dyDescent="0.25">
      <c r="A3" t="s">
        <v>52</v>
      </c>
    </row>
    <row r="4" spans="1:12" x14ac:dyDescent="0.25">
      <c r="A4" t="s">
        <v>53</v>
      </c>
    </row>
    <row r="5" spans="1:12" x14ac:dyDescent="0.25">
      <c r="I5" t="s">
        <v>0</v>
      </c>
    </row>
    <row r="6" spans="1:12" x14ac:dyDescent="0.25">
      <c r="B6" t="s">
        <v>50</v>
      </c>
      <c r="E6" t="s">
        <v>5</v>
      </c>
      <c r="F6" t="s">
        <v>54</v>
      </c>
      <c r="G6" t="s">
        <v>55</v>
      </c>
      <c r="H6" t="s">
        <v>56</v>
      </c>
      <c r="I6" t="s">
        <v>10</v>
      </c>
      <c r="J6" t="s">
        <v>11</v>
      </c>
      <c r="K6" t="s">
        <v>12</v>
      </c>
    </row>
    <row r="7" spans="1:12" x14ac:dyDescent="0.25">
      <c r="E7" t="s">
        <v>49</v>
      </c>
      <c r="F7">
        <v>2</v>
      </c>
      <c r="G7">
        <v>32</v>
      </c>
      <c r="H7">
        <v>50</v>
      </c>
      <c r="I7">
        <v>50</v>
      </c>
    </row>
    <row r="8" spans="1:12" x14ac:dyDescent="0.25">
      <c r="B8" t="s">
        <v>13</v>
      </c>
      <c r="C8">
        <v>32</v>
      </c>
      <c r="E8" t="s">
        <v>49</v>
      </c>
      <c r="F8">
        <v>7</v>
      </c>
      <c r="G8">
        <v>112</v>
      </c>
      <c r="H8">
        <v>175</v>
      </c>
      <c r="I8">
        <v>175</v>
      </c>
    </row>
    <row r="9" spans="1:12" x14ac:dyDescent="0.25">
      <c r="B9" t="s">
        <v>15</v>
      </c>
      <c r="C9">
        <v>112</v>
      </c>
      <c r="E9" t="s">
        <v>49</v>
      </c>
      <c r="F9">
        <v>6</v>
      </c>
      <c r="G9">
        <v>96</v>
      </c>
      <c r="H9">
        <v>150</v>
      </c>
      <c r="I9">
        <v>150</v>
      </c>
      <c r="J9">
        <f>AVERAGE(I7:I9)</f>
        <v>125</v>
      </c>
      <c r="K9">
        <f>STDEV(I7:I9)</f>
        <v>66.143782776614771</v>
      </c>
    </row>
    <row r="10" spans="1:12" x14ac:dyDescent="0.25">
      <c r="B10" t="s">
        <v>16</v>
      </c>
      <c r="C10">
        <v>96</v>
      </c>
      <c r="E10" t="s">
        <v>42</v>
      </c>
      <c r="F10">
        <v>7</v>
      </c>
      <c r="G10">
        <v>112</v>
      </c>
      <c r="H10">
        <v>175</v>
      </c>
      <c r="I10">
        <v>175</v>
      </c>
    </row>
    <row r="11" spans="1:12" x14ac:dyDescent="0.25">
      <c r="B11" t="s">
        <v>18</v>
      </c>
      <c r="C11">
        <v>16</v>
      </c>
      <c r="E11" t="s">
        <v>42</v>
      </c>
      <c r="F11">
        <v>0</v>
      </c>
      <c r="G11">
        <v>0</v>
      </c>
      <c r="H11">
        <v>0</v>
      </c>
      <c r="I11">
        <v>0</v>
      </c>
    </row>
    <row r="12" spans="1:12" x14ac:dyDescent="0.25">
      <c r="B12" t="s">
        <v>19</v>
      </c>
      <c r="E12" t="s">
        <v>42</v>
      </c>
      <c r="F12">
        <v>2</v>
      </c>
      <c r="G12">
        <v>32</v>
      </c>
      <c r="H12">
        <v>50</v>
      </c>
      <c r="I12">
        <v>50</v>
      </c>
    </row>
    <row r="13" spans="1:12" x14ac:dyDescent="0.25">
      <c r="B13" t="s">
        <v>20</v>
      </c>
      <c r="C13">
        <v>64</v>
      </c>
      <c r="E13" t="s">
        <v>42</v>
      </c>
      <c r="F13">
        <v>0</v>
      </c>
      <c r="G13">
        <v>0</v>
      </c>
      <c r="H13">
        <v>0</v>
      </c>
      <c r="I13">
        <v>0</v>
      </c>
      <c r="J13">
        <v>56.25</v>
      </c>
      <c r="K13">
        <v>82.600948339995867</v>
      </c>
    </row>
    <row r="14" spans="1:12" x14ac:dyDescent="0.25">
      <c r="B14" t="s">
        <v>22</v>
      </c>
      <c r="C14">
        <v>64</v>
      </c>
      <c r="E14" t="s">
        <v>57</v>
      </c>
      <c r="F14">
        <v>0</v>
      </c>
      <c r="G14">
        <v>0</v>
      </c>
      <c r="H14">
        <v>0</v>
      </c>
      <c r="I14">
        <v>0</v>
      </c>
    </row>
    <row r="15" spans="1:12" x14ac:dyDescent="0.25">
      <c r="B15" t="s">
        <v>23</v>
      </c>
      <c r="C15">
        <v>42.332020977033451</v>
      </c>
      <c r="E15" t="s">
        <v>57</v>
      </c>
      <c r="F15">
        <v>0</v>
      </c>
      <c r="G15">
        <v>0</v>
      </c>
      <c r="H15">
        <v>0</v>
      </c>
      <c r="I15">
        <v>0</v>
      </c>
    </row>
    <row r="16" spans="1:12" x14ac:dyDescent="0.25">
      <c r="B16" t="s">
        <v>24</v>
      </c>
      <c r="C16">
        <v>149</v>
      </c>
      <c r="E16" t="s">
        <v>57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</row>
    <row r="17" spans="1:12" x14ac:dyDescent="0.25">
      <c r="B17" t="s">
        <v>26</v>
      </c>
      <c r="C17">
        <v>-21</v>
      </c>
      <c r="E17" t="s">
        <v>58</v>
      </c>
      <c r="F17">
        <v>0</v>
      </c>
      <c r="G17">
        <v>0</v>
      </c>
      <c r="H17">
        <v>0</v>
      </c>
      <c r="I17">
        <v>0</v>
      </c>
    </row>
    <row r="18" spans="1:12" x14ac:dyDescent="0.25">
      <c r="B18" t="s">
        <v>27</v>
      </c>
      <c r="C18" t="s">
        <v>43</v>
      </c>
      <c r="E18" t="s">
        <v>58</v>
      </c>
      <c r="F18">
        <v>1</v>
      </c>
      <c r="G18">
        <v>16</v>
      </c>
      <c r="H18">
        <v>25</v>
      </c>
      <c r="I18">
        <v>25</v>
      </c>
    </row>
    <row r="19" spans="1:12" x14ac:dyDescent="0.25">
      <c r="B19" t="s">
        <v>28</v>
      </c>
      <c r="E19" t="s">
        <v>58</v>
      </c>
      <c r="F19">
        <v>0</v>
      </c>
      <c r="G19">
        <v>0</v>
      </c>
      <c r="H19">
        <v>0</v>
      </c>
      <c r="I19">
        <v>0</v>
      </c>
      <c r="J19">
        <v>8.3333333333333339</v>
      </c>
      <c r="K19">
        <v>14.433756729740644</v>
      </c>
    </row>
    <row r="20" spans="1:12" x14ac:dyDescent="0.25">
      <c r="E20" t="s">
        <v>59</v>
      </c>
      <c r="F20">
        <v>0</v>
      </c>
      <c r="G20">
        <v>0</v>
      </c>
      <c r="H20">
        <v>0</v>
      </c>
      <c r="I20">
        <v>0</v>
      </c>
    </row>
    <row r="21" spans="1:12" x14ac:dyDescent="0.25">
      <c r="E21" t="s">
        <v>59</v>
      </c>
      <c r="F21">
        <v>0</v>
      </c>
      <c r="G21">
        <v>0</v>
      </c>
      <c r="H21">
        <v>0</v>
      </c>
      <c r="I21">
        <v>0</v>
      </c>
    </row>
    <row r="22" spans="1:12" x14ac:dyDescent="0.25">
      <c r="E22" t="s">
        <v>59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</row>
    <row r="23" spans="1:12" x14ac:dyDescent="0.25">
      <c r="B23" t="s">
        <v>44</v>
      </c>
      <c r="E23" t="s">
        <v>60</v>
      </c>
      <c r="F23">
        <v>3</v>
      </c>
      <c r="G23">
        <v>48</v>
      </c>
      <c r="H23">
        <v>75</v>
      </c>
      <c r="I23">
        <v>75</v>
      </c>
    </row>
    <row r="24" spans="1:12" x14ac:dyDescent="0.25">
      <c r="E24" t="s">
        <v>60</v>
      </c>
      <c r="F24">
        <v>1</v>
      </c>
      <c r="G24">
        <v>16</v>
      </c>
      <c r="H24">
        <v>25</v>
      </c>
      <c r="I24">
        <v>25</v>
      </c>
    </row>
    <row r="25" spans="1:12" x14ac:dyDescent="0.25">
      <c r="E25" t="s">
        <v>60</v>
      </c>
      <c r="F25">
        <v>0</v>
      </c>
      <c r="G25">
        <v>0</v>
      </c>
      <c r="H25">
        <v>0</v>
      </c>
      <c r="I25">
        <v>0</v>
      </c>
      <c r="J25">
        <v>33.333333333333336</v>
      </c>
      <c r="K25">
        <v>38.188130791298668</v>
      </c>
    </row>
    <row r="26" spans="1:12" x14ac:dyDescent="0.25">
      <c r="K26" t="s">
        <v>61</v>
      </c>
    </row>
    <row r="27" spans="1:12" x14ac:dyDescent="0.25">
      <c r="K27">
        <v>100</v>
      </c>
    </row>
    <row r="30" spans="1:12" x14ac:dyDescent="0.25">
      <c r="A30" s="45" t="s">
        <v>45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</row>
    <row r="31" spans="1:12" x14ac:dyDescent="0.25">
      <c r="A31" t="s">
        <v>52</v>
      </c>
    </row>
    <row r="32" spans="1:12" x14ac:dyDescent="0.25">
      <c r="A32" t="s">
        <v>53</v>
      </c>
    </row>
    <row r="34" spans="1:14" x14ac:dyDescent="0.25">
      <c r="L34" t="s">
        <v>0</v>
      </c>
    </row>
    <row r="35" spans="1:14" x14ac:dyDescent="0.25">
      <c r="A35" t="s">
        <v>46</v>
      </c>
      <c r="D35" t="s">
        <v>5</v>
      </c>
      <c r="E35" t="s">
        <v>40</v>
      </c>
      <c r="F35" t="s">
        <v>47</v>
      </c>
      <c r="G35" t="s">
        <v>41</v>
      </c>
      <c r="H35" t="s">
        <v>1</v>
      </c>
      <c r="I35" t="s">
        <v>54</v>
      </c>
      <c r="J35" t="s">
        <v>55</v>
      </c>
      <c r="K35" t="s">
        <v>48</v>
      </c>
      <c r="L35" t="s">
        <v>10</v>
      </c>
      <c r="M35" t="s">
        <v>11</v>
      </c>
      <c r="N35" t="s">
        <v>12</v>
      </c>
    </row>
    <row r="36" spans="1:14" x14ac:dyDescent="0.25">
      <c r="D36" t="s">
        <v>49</v>
      </c>
      <c r="E36">
        <v>30</v>
      </c>
      <c r="F36">
        <v>25</v>
      </c>
      <c r="G36">
        <v>25</v>
      </c>
      <c r="H36">
        <v>24</v>
      </c>
      <c r="I36">
        <v>2</v>
      </c>
      <c r="J36">
        <v>32</v>
      </c>
      <c r="K36">
        <v>96.15384615384616</v>
      </c>
      <c r="L36">
        <v>98.68421052631578</v>
      </c>
    </row>
    <row r="37" spans="1:14" x14ac:dyDescent="0.25">
      <c r="A37" t="s">
        <v>13</v>
      </c>
      <c r="B37">
        <v>25</v>
      </c>
      <c r="D37" t="s">
        <v>49</v>
      </c>
      <c r="E37">
        <v>30</v>
      </c>
      <c r="F37">
        <v>26</v>
      </c>
      <c r="G37">
        <v>26</v>
      </c>
      <c r="H37">
        <v>25</v>
      </c>
      <c r="I37">
        <v>7</v>
      </c>
      <c r="J37">
        <v>112</v>
      </c>
      <c r="K37">
        <v>100</v>
      </c>
      <c r="L37">
        <v>102.63157894736841</v>
      </c>
    </row>
    <row r="38" spans="1:14" x14ac:dyDescent="0.25">
      <c r="A38" t="s">
        <v>15</v>
      </c>
      <c r="B38">
        <v>26</v>
      </c>
      <c r="D38" t="s">
        <v>49</v>
      </c>
      <c r="E38">
        <v>30</v>
      </c>
      <c r="F38">
        <v>25</v>
      </c>
      <c r="G38">
        <v>25</v>
      </c>
      <c r="H38">
        <v>34</v>
      </c>
      <c r="I38">
        <v>6</v>
      </c>
      <c r="J38">
        <v>96</v>
      </c>
      <c r="K38">
        <v>96.15384615384616</v>
      </c>
      <c r="L38">
        <v>98.68421052631578</v>
      </c>
    </row>
    <row r="39" spans="1:14" x14ac:dyDescent="0.25">
      <c r="A39" t="s">
        <v>16</v>
      </c>
      <c r="B39">
        <v>25</v>
      </c>
      <c r="D39" t="s">
        <v>49</v>
      </c>
      <c r="E39">
        <v>30</v>
      </c>
      <c r="F39">
        <v>27</v>
      </c>
      <c r="G39">
        <v>27</v>
      </c>
      <c r="H39">
        <v>42</v>
      </c>
      <c r="I39">
        <v>1</v>
      </c>
      <c r="J39">
        <v>16</v>
      </c>
      <c r="K39">
        <v>103.84615384615385</v>
      </c>
      <c r="L39">
        <v>106.57894736842104</v>
      </c>
      <c r="M39">
        <v>101.64473684210526</v>
      </c>
      <c r="N39">
        <v>3.7793175306171225</v>
      </c>
    </row>
    <row r="40" spans="1:14" x14ac:dyDescent="0.25">
      <c r="A40" t="s">
        <v>18</v>
      </c>
      <c r="B40">
        <v>27</v>
      </c>
      <c r="D40" t="s">
        <v>42</v>
      </c>
      <c r="E40">
        <v>30</v>
      </c>
      <c r="F40">
        <v>23</v>
      </c>
      <c r="G40">
        <v>23</v>
      </c>
      <c r="H40">
        <v>38</v>
      </c>
      <c r="I40">
        <v>7</v>
      </c>
      <c r="J40">
        <v>112</v>
      </c>
      <c r="K40">
        <v>88.461538461538453</v>
      </c>
      <c r="L40">
        <v>90.789473684210506</v>
      </c>
    </row>
    <row r="41" spans="1:14" x14ac:dyDescent="0.25">
      <c r="A41" t="s">
        <v>19</v>
      </c>
      <c r="D41" t="s">
        <v>42</v>
      </c>
      <c r="E41">
        <v>30</v>
      </c>
      <c r="F41">
        <v>26</v>
      </c>
      <c r="G41">
        <v>26</v>
      </c>
      <c r="H41">
        <v>46</v>
      </c>
      <c r="I41">
        <v>0</v>
      </c>
      <c r="J41">
        <v>0</v>
      </c>
      <c r="K41">
        <v>100</v>
      </c>
      <c r="L41">
        <v>102.63157894736841</v>
      </c>
    </row>
    <row r="42" spans="1:14" x14ac:dyDescent="0.25">
      <c r="A42" t="s">
        <v>20</v>
      </c>
      <c r="B42">
        <v>25.75</v>
      </c>
      <c r="D42" t="s">
        <v>42</v>
      </c>
      <c r="E42">
        <v>30</v>
      </c>
      <c r="F42">
        <v>15</v>
      </c>
      <c r="G42">
        <v>15</v>
      </c>
      <c r="H42">
        <v>55</v>
      </c>
      <c r="I42">
        <v>2</v>
      </c>
      <c r="J42">
        <v>32</v>
      </c>
      <c r="K42">
        <v>57.692307692307686</v>
      </c>
      <c r="L42">
        <v>59.210526315789458</v>
      </c>
    </row>
    <row r="43" spans="1:14" x14ac:dyDescent="0.25">
      <c r="A43" t="s">
        <v>22</v>
      </c>
      <c r="B43">
        <v>26</v>
      </c>
      <c r="D43" t="s">
        <v>42</v>
      </c>
      <c r="E43">
        <v>30</v>
      </c>
      <c r="F43">
        <v>29</v>
      </c>
      <c r="G43">
        <v>29</v>
      </c>
      <c r="H43">
        <v>46</v>
      </c>
      <c r="I43">
        <v>0</v>
      </c>
      <c r="J43">
        <v>0</v>
      </c>
      <c r="K43">
        <v>111.53846153846155</v>
      </c>
      <c r="L43">
        <v>114.4736842105263</v>
      </c>
      <c r="M43">
        <v>91.776315789473671</v>
      </c>
      <c r="N43">
        <v>23.766305089721627</v>
      </c>
    </row>
    <row r="44" spans="1:14" x14ac:dyDescent="0.25">
      <c r="A44" t="s">
        <v>23</v>
      </c>
      <c r="B44">
        <v>0.57735026918962584</v>
      </c>
      <c r="D44" t="s">
        <v>57</v>
      </c>
      <c r="E44">
        <v>30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</row>
    <row r="45" spans="1:14" x14ac:dyDescent="0.25">
      <c r="A45" t="s">
        <v>24</v>
      </c>
      <c r="B45">
        <v>27</v>
      </c>
      <c r="D45" t="s">
        <v>57</v>
      </c>
      <c r="E45">
        <v>30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</row>
    <row r="46" spans="1:14" x14ac:dyDescent="0.25">
      <c r="A46" t="s">
        <v>26</v>
      </c>
      <c r="B46">
        <v>25</v>
      </c>
      <c r="D46" t="s">
        <v>57</v>
      </c>
      <c r="E46">
        <v>30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</row>
    <row r="47" spans="1:14" x14ac:dyDescent="0.25">
      <c r="A47" t="s">
        <v>27</v>
      </c>
      <c r="B47" t="s">
        <v>43</v>
      </c>
      <c r="D47" t="s">
        <v>58</v>
      </c>
      <c r="E47">
        <v>30</v>
      </c>
      <c r="F47">
        <v>3</v>
      </c>
      <c r="G47">
        <v>3</v>
      </c>
      <c r="H47">
        <v>0</v>
      </c>
      <c r="I47">
        <v>0</v>
      </c>
      <c r="J47">
        <v>0</v>
      </c>
      <c r="K47">
        <v>11.538461538461538</v>
      </c>
      <c r="L47">
        <v>11.842105263157894</v>
      </c>
    </row>
    <row r="48" spans="1:14" x14ac:dyDescent="0.25">
      <c r="A48" t="s">
        <v>28</v>
      </c>
      <c r="D48" t="s">
        <v>58</v>
      </c>
      <c r="E48">
        <v>30</v>
      </c>
      <c r="F48">
        <v>2</v>
      </c>
      <c r="G48">
        <v>2</v>
      </c>
      <c r="H48">
        <v>0</v>
      </c>
      <c r="I48">
        <v>1</v>
      </c>
      <c r="J48">
        <v>16</v>
      </c>
      <c r="K48">
        <v>7.6923076923076925</v>
      </c>
      <c r="L48">
        <v>7.8947368421052628</v>
      </c>
    </row>
    <row r="49" spans="1:14" x14ac:dyDescent="0.25">
      <c r="D49" t="s">
        <v>58</v>
      </c>
      <c r="E49">
        <v>30</v>
      </c>
      <c r="F49">
        <v>2</v>
      </c>
      <c r="G49">
        <v>2</v>
      </c>
      <c r="H49">
        <v>0</v>
      </c>
      <c r="I49">
        <v>0</v>
      </c>
      <c r="J49">
        <v>0</v>
      </c>
      <c r="K49">
        <v>7.6923076923076925</v>
      </c>
      <c r="L49">
        <v>7.8947368421052628</v>
      </c>
      <c r="M49">
        <v>9.2105263157894743</v>
      </c>
      <c r="N49">
        <v>2.2790142204853669</v>
      </c>
    </row>
    <row r="50" spans="1:14" x14ac:dyDescent="0.25">
      <c r="D50" t="s">
        <v>59</v>
      </c>
      <c r="E50">
        <v>30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</row>
    <row r="51" spans="1:14" x14ac:dyDescent="0.25">
      <c r="D51" t="s">
        <v>59</v>
      </c>
      <c r="E51">
        <v>30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</row>
    <row r="52" spans="1:14" x14ac:dyDescent="0.25">
      <c r="D52" t="s">
        <v>59</v>
      </c>
      <c r="E52">
        <v>30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</row>
    <row r="53" spans="1:14" x14ac:dyDescent="0.25">
      <c r="D53" t="s">
        <v>60</v>
      </c>
      <c r="E53">
        <v>30</v>
      </c>
      <c r="F53">
        <v>26</v>
      </c>
      <c r="G53">
        <v>26</v>
      </c>
      <c r="H53">
        <v>41</v>
      </c>
      <c r="I53">
        <v>3</v>
      </c>
      <c r="J53">
        <v>48</v>
      </c>
      <c r="K53">
        <v>100</v>
      </c>
      <c r="L53">
        <v>102.63157894736841</v>
      </c>
    </row>
    <row r="54" spans="1:14" x14ac:dyDescent="0.25">
      <c r="D54" t="s">
        <v>60</v>
      </c>
      <c r="E54">
        <v>30</v>
      </c>
      <c r="F54">
        <v>23</v>
      </c>
      <c r="G54">
        <v>23</v>
      </c>
      <c r="H54">
        <v>26</v>
      </c>
      <c r="I54">
        <v>1</v>
      </c>
      <c r="J54">
        <v>16</v>
      </c>
      <c r="K54">
        <v>88.461538461538453</v>
      </c>
      <c r="L54">
        <v>90.789473684210506</v>
      </c>
    </row>
    <row r="55" spans="1:14" x14ac:dyDescent="0.25">
      <c r="D55" t="s">
        <v>60</v>
      </c>
      <c r="E55">
        <v>30</v>
      </c>
      <c r="F55">
        <v>25</v>
      </c>
      <c r="G55">
        <v>25</v>
      </c>
      <c r="H55">
        <v>36</v>
      </c>
      <c r="I55">
        <v>0</v>
      </c>
      <c r="J55">
        <v>0</v>
      </c>
      <c r="K55">
        <v>96.15384615384616</v>
      </c>
      <c r="L55">
        <v>98.68421052631578</v>
      </c>
      <c r="M55">
        <v>97.368421052631561</v>
      </c>
      <c r="N55">
        <v>6.0297048617840057</v>
      </c>
    </row>
    <row r="56" spans="1:14" s="18" customFormat="1" x14ac:dyDescent="0.25">
      <c r="A56" s="17"/>
    </row>
    <row r="57" spans="1:14" x14ac:dyDescent="0.25">
      <c r="K57" t="s">
        <v>61</v>
      </c>
    </row>
    <row r="58" spans="1:14" x14ac:dyDescent="0.25">
      <c r="K58">
        <v>97.435897435897445</v>
      </c>
    </row>
    <row r="60" spans="1:14" s="27" customFormat="1" x14ac:dyDescent="0.25">
      <c r="A60" s="27" t="s">
        <v>62</v>
      </c>
    </row>
    <row r="61" spans="1:14" x14ac:dyDescent="0.25">
      <c r="A61" t="s">
        <v>52</v>
      </c>
    </row>
    <row r="62" spans="1:14" x14ac:dyDescent="0.25">
      <c r="A62" t="s">
        <v>53</v>
      </c>
    </row>
    <row r="63" spans="1:14" x14ac:dyDescent="0.25">
      <c r="H63" t="s">
        <v>0</v>
      </c>
    </row>
    <row r="64" spans="1:14" x14ac:dyDescent="0.25">
      <c r="B64" t="s">
        <v>63</v>
      </c>
      <c r="E64" t="s">
        <v>5</v>
      </c>
      <c r="F64" t="s">
        <v>1</v>
      </c>
      <c r="G64" t="s">
        <v>56</v>
      </c>
      <c r="H64" t="s">
        <v>10</v>
      </c>
      <c r="I64" t="s">
        <v>11</v>
      </c>
      <c r="J64" t="s">
        <v>12</v>
      </c>
    </row>
    <row r="65" spans="2:10" x14ac:dyDescent="0.25">
      <c r="E65" t="s">
        <v>49</v>
      </c>
      <c r="F65">
        <v>24</v>
      </c>
      <c r="G65">
        <v>77.41935483870968</v>
      </c>
      <c r="H65">
        <v>76.8</v>
      </c>
    </row>
    <row r="66" spans="2:10" x14ac:dyDescent="0.25">
      <c r="B66" t="s">
        <v>13</v>
      </c>
      <c r="C66">
        <v>24</v>
      </c>
      <c r="E66" t="s">
        <v>49</v>
      </c>
      <c r="F66">
        <v>25</v>
      </c>
      <c r="G66">
        <v>80.645161290322577</v>
      </c>
      <c r="H66">
        <v>80</v>
      </c>
    </row>
    <row r="67" spans="2:10" x14ac:dyDescent="0.25">
      <c r="B67" t="s">
        <v>15</v>
      </c>
      <c r="C67">
        <v>25</v>
      </c>
      <c r="E67" t="s">
        <v>49</v>
      </c>
      <c r="F67">
        <v>34</v>
      </c>
      <c r="G67">
        <v>109.6774193548387</v>
      </c>
      <c r="H67">
        <v>108.79999999999998</v>
      </c>
    </row>
    <row r="68" spans="2:10" x14ac:dyDescent="0.25">
      <c r="B68" t="s">
        <v>16</v>
      </c>
      <c r="C68">
        <v>34</v>
      </c>
      <c r="E68" t="s">
        <v>49</v>
      </c>
      <c r="F68">
        <v>42</v>
      </c>
      <c r="G68">
        <v>135.48387096774192</v>
      </c>
      <c r="H68">
        <v>134.39999999999998</v>
      </c>
      <c r="I68">
        <v>100</v>
      </c>
      <c r="J68">
        <v>27.074218979193677</v>
      </c>
    </row>
    <row r="69" spans="2:10" x14ac:dyDescent="0.25">
      <c r="B69" t="s">
        <v>18</v>
      </c>
      <c r="C69">
        <v>42</v>
      </c>
      <c r="E69" t="s">
        <v>42</v>
      </c>
      <c r="F69">
        <v>38</v>
      </c>
      <c r="G69">
        <v>122.58064516129032</v>
      </c>
      <c r="H69">
        <v>121.6</v>
      </c>
    </row>
    <row r="70" spans="2:10" x14ac:dyDescent="0.25">
      <c r="B70" t="s">
        <v>19</v>
      </c>
      <c r="E70" t="s">
        <v>42</v>
      </c>
      <c r="F70">
        <v>46</v>
      </c>
      <c r="G70">
        <v>148.38709677419354</v>
      </c>
      <c r="H70">
        <v>147.19999999999999</v>
      </c>
    </row>
    <row r="71" spans="2:10" x14ac:dyDescent="0.25">
      <c r="B71" t="s">
        <v>20</v>
      </c>
      <c r="C71">
        <v>31.25</v>
      </c>
      <c r="E71" t="s">
        <v>42</v>
      </c>
      <c r="F71">
        <v>55</v>
      </c>
      <c r="G71">
        <v>177.41935483870967</v>
      </c>
      <c r="H71">
        <v>175.99999999999997</v>
      </c>
    </row>
    <row r="72" spans="2:10" x14ac:dyDescent="0.25">
      <c r="B72" t="s">
        <v>22</v>
      </c>
      <c r="C72">
        <v>31</v>
      </c>
      <c r="E72" t="s">
        <v>42</v>
      </c>
      <c r="F72">
        <v>46</v>
      </c>
      <c r="G72">
        <v>148.38709677419354</v>
      </c>
      <c r="H72">
        <v>147.19999999999999</v>
      </c>
      <c r="I72">
        <v>148</v>
      </c>
      <c r="J72">
        <v>22.227910383119507</v>
      </c>
    </row>
    <row r="73" spans="2:10" x14ac:dyDescent="0.25">
      <c r="B73" t="s">
        <v>23</v>
      </c>
      <c r="C73">
        <v>5.507570547286095</v>
      </c>
      <c r="E73" t="s">
        <v>57</v>
      </c>
      <c r="F73">
        <v>0</v>
      </c>
      <c r="G73">
        <v>0</v>
      </c>
      <c r="H73">
        <v>0</v>
      </c>
    </row>
    <row r="74" spans="2:10" x14ac:dyDescent="0.25">
      <c r="B74" t="s">
        <v>24</v>
      </c>
      <c r="C74">
        <v>42</v>
      </c>
      <c r="E74" t="s">
        <v>57</v>
      </c>
      <c r="F74">
        <v>0</v>
      </c>
      <c r="G74">
        <v>0</v>
      </c>
      <c r="H74">
        <v>0</v>
      </c>
    </row>
    <row r="75" spans="2:10" x14ac:dyDescent="0.25">
      <c r="B75" t="s">
        <v>26</v>
      </c>
      <c r="C75">
        <v>20</v>
      </c>
      <c r="E75" t="s">
        <v>57</v>
      </c>
      <c r="F75">
        <v>0</v>
      </c>
      <c r="G75">
        <v>0</v>
      </c>
      <c r="H75">
        <v>0</v>
      </c>
      <c r="I75">
        <v>0</v>
      </c>
      <c r="J75">
        <v>0</v>
      </c>
    </row>
    <row r="76" spans="2:10" x14ac:dyDescent="0.25">
      <c r="E76" t="s">
        <v>58</v>
      </c>
      <c r="F76">
        <v>0</v>
      </c>
      <c r="G76">
        <v>0</v>
      </c>
      <c r="H76">
        <v>0</v>
      </c>
    </row>
    <row r="77" spans="2:10" x14ac:dyDescent="0.25">
      <c r="E77" t="s">
        <v>58</v>
      </c>
      <c r="F77">
        <v>0</v>
      </c>
      <c r="G77">
        <v>0</v>
      </c>
      <c r="H77">
        <v>0</v>
      </c>
    </row>
    <row r="78" spans="2:10" x14ac:dyDescent="0.25">
      <c r="E78" t="s">
        <v>58</v>
      </c>
      <c r="F78">
        <v>0</v>
      </c>
      <c r="G78">
        <v>0</v>
      </c>
      <c r="H78">
        <v>0</v>
      </c>
      <c r="I78">
        <v>0</v>
      </c>
      <c r="J78">
        <v>0</v>
      </c>
    </row>
    <row r="79" spans="2:10" x14ac:dyDescent="0.25">
      <c r="E79" t="s">
        <v>59</v>
      </c>
      <c r="F79">
        <v>0</v>
      </c>
      <c r="G79">
        <v>0</v>
      </c>
      <c r="H79">
        <v>0</v>
      </c>
    </row>
    <row r="80" spans="2:10" x14ac:dyDescent="0.25">
      <c r="E80" t="s">
        <v>59</v>
      </c>
      <c r="F80">
        <v>0</v>
      </c>
      <c r="G80">
        <v>0</v>
      </c>
      <c r="H80">
        <v>0</v>
      </c>
    </row>
    <row r="81" spans="5:10" x14ac:dyDescent="0.25">
      <c r="E81" t="s">
        <v>59</v>
      </c>
      <c r="F81">
        <v>0</v>
      </c>
      <c r="G81">
        <v>0</v>
      </c>
      <c r="H81">
        <v>0</v>
      </c>
      <c r="I81">
        <v>0</v>
      </c>
      <c r="J81">
        <v>0</v>
      </c>
    </row>
    <row r="82" spans="5:10" x14ac:dyDescent="0.25">
      <c r="E82" t="s">
        <v>60</v>
      </c>
      <c r="F82">
        <v>41</v>
      </c>
      <c r="G82">
        <v>132.25806451612902</v>
      </c>
      <c r="H82">
        <v>131.19999999999999</v>
      </c>
    </row>
    <row r="83" spans="5:10" x14ac:dyDescent="0.25">
      <c r="E83" t="s">
        <v>60</v>
      </c>
      <c r="F83">
        <v>26</v>
      </c>
      <c r="G83">
        <v>83.870967741935488</v>
      </c>
      <c r="H83">
        <v>83.2</v>
      </c>
    </row>
    <row r="84" spans="5:10" x14ac:dyDescent="0.25">
      <c r="E84" t="s">
        <v>60</v>
      </c>
      <c r="F84">
        <v>36</v>
      </c>
      <c r="G84">
        <v>116.12903225806453</v>
      </c>
      <c r="H84">
        <v>115.20000000000002</v>
      </c>
      <c r="I84">
        <v>109.86666666666667</v>
      </c>
      <c r="J84">
        <v>24.440403706431123</v>
      </c>
    </row>
    <row r="85" spans="5:10" x14ac:dyDescent="0.25">
      <c r="J85" t="s">
        <v>61</v>
      </c>
    </row>
    <row r="86" spans="5:10" x14ac:dyDescent="0.25">
      <c r="J86">
        <v>100.80645161290323</v>
      </c>
    </row>
  </sheetData>
  <mergeCells count="1">
    <mergeCell ref="A30:L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Elutriates</vt:lpstr>
      <vt:lpstr>Sediments</vt:lpstr>
    </vt:vector>
  </TitlesOfParts>
  <Company>Cawthron Institute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Charry</dc:creator>
  <cp:lastModifiedBy>Salila Bryant</cp:lastModifiedBy>
  <dcterms:created xsi:type="dcterms:W3CDTF">2018-02-21T23:57:53Z</dcterms:created>
  <dcterms:modified xsi:type="dcterms:W3CDTF">2019-08-19T04:32:03Z</dcterms:modified>
</cp:coreProperties>
</file>